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I53" i="145" s="1"/>
  <c r="D2" i="145"/>
  <c r="D53" i="145" s="1"/>
  <c r="C2" i="145"/>
  <c r="C53" i="145" s="1"/>
  <c r="E53" i="145"/>
  <c r="F53" i="145"/>
  <c r="G53" i="145"/>
  <c r="H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E47" i="152" l="1"/>
  <c r="D31" i="149"/>
  <c r="L31" i="149"/>
  <c r="T31" i="149"/>
  <c r="AB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H31" i="149"/>
  <c r="P31" i="149"/>
  <c r="X31" i="149"/>
  <c r="AF31" i="149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H23" i="149"/>
  <c r="F11" i="145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V39" i="40" s="1"/>
  <c r="W37" i="40"/>
  <c r="X37" i="40"/>
  <c r="Y37" i="40"/>
  <c r="Z37" i="40"/>
  <c r="Z39" i="40" s="1"/>
  <c r="AA37" i="40"/>
  <c r="AB37" i="40"/>
  <c r="AC37" i="40"/>
  <c r="AD37" i="40"/>
  <c r="AD39" i="40" s="1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L69" i="40" l="1"/>
  <c r="Z70" i="40"/>
  <c r="AE64" i="40"/>
  <c r="AE70" i="40" s="1"/>
  <c r="T64" i="40"/>
  <c r="T70" i="40" s="1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I39" i="40" l="1"/>
  <c r="C23" i="40"/>
  <c r="K23" i="40"/>
  <c r="I31" i="40"/>
  <c r="E31" i="40"/>
  <c r="H39" i="40"/>
  <c r="D39" i="40"/>
  <c r="J39" i="40"/>
  <c r="K47" i="40"/>
  <c r="G47" i="40"/>
  <c r="C47" i="40"/>
  <c r="I47" i="40"/>
  <c r="K31" i="40"/>
  <c r="G31" i="40"/>
  <c r="C31" i="40"/>
  <c r="E23" i="40"/>
  <c r="E64" i="40" s="1"/>
  <c r="E70" i="40" s="1"/>
  <c r="L39" i="40"/>
  <c r="E47" i="40"/>
  <c r="G23" i="40"/>
  <c r="G64" i="40" s="1"/>
  <c r="G70" i="40" s="1"/>
  <c r="F39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I64" i="40" l="1"/>
  <c r="I70" i="40" s="1"/>
  <c r="C64" i="40"/>
  <c r="C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<sst xmlns="http://schemas.openxmlformats.org/spreadsheetml/2006/main" count="744" uniqueCount="135">
  <si>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</si>
  <si>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</si>
  <si>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</si>
  <si>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</si>
  <si>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</si>
  <si>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</si>
  <si>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</si>
  <si>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</si>
  <si>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</si>
  <si>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</si>
  <si>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</si>
  <si>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</si>
  <si>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</si>
  <si>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</si>
  <si>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</si>
  <si>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</si>
  <si>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</si>
  <si>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</si>
  <si>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</si>
  <si>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</si>
  <si>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</si>
  <si>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</si>
  <si>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</si>
  <si>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</si>
  <si>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</si>
  <si>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</si>
  <si>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</si>
  <si>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</si>
  <si>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</si>
  <si>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</si>
  <si>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</si>
  <si>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</si>
  <si>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</si>
  <si>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</si>
  <si>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</si>
  <si>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</si>
  <si>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</si>
  <si>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</si>
  <si>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</si>
  <si>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</si>
  <si>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</si>
  <si>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</si>
  <si>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</si>
  <si>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</si>
  <si>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</si>
  <si>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</si>
  <si>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</si>
  <si>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</si>
  <si>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</si>
  <si>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</si>
  <si>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</si>
  <si>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</si>
  <si>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</si>
  <si>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</si>
  <si>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</si>
  <si>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</si>
  <si>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</si>
  <si>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</si>
  <si>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</si>
  <si>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</si>
  <si>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</si>
  <si>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</si>
  <si>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</si>
  <si>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</si>
  <si>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</si>
  <si>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</si>
  <si>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</si>
  <si>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</si>
  <si>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</si>
  <si>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</si>
  <si>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</si>
  <si>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</si>
  <si>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</si>
  <si>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</si>
  <si>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</si>
  <si>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</si>
  <si>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</si>
  <si>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</si>
  <si>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</si>
  <si>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</si>
  <si>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</si>
  <si>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</si>
  <si>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</si>
  <si>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</si>
  <si>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</si>
  <si>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</si>
  <si>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</si>
  <si>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</si>
  <si>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</si>
  <si>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</si>
  <si>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</si>
  <si>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</si>
  <si>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</si>
  <si>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</si>
  <si>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</si>
  <si>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</si>
  <si>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</si>
  <si>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</si>
  <si>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</si>
  <si>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</si>
  <si>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</si>
  <si>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</si>
  <si>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</si>
  <si>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</si>
  <si>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</si>
  <si>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</si>
  <si>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</si>
  <si>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</si>
  <si>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</si>
  <si>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</si>
  <si>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</si>
  <si>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</si>
  <si>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</si>
  <si>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</si>
  <si>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</si>
  <si>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</si>
  <si>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</si>
  <si>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</si>
  <si>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</si>
  <si>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</si>
  <si>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</si>
  <si>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</si>
  <si>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</si>
  <si>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NOTA A CREDITO 2$</t>
  </si>
  <si>
    <t>61.50F/C</t>
  </si>
  <si>
    <t xml:space="preserve">FALTANTE EN EFECTIVO </t>
  </si>
  <si>
    <t>70.50F/C</t>
  </si>
  <si>
    <t>24.00F/C</t>
  </si>
  <si>
    <t xml:space="preserve">2.20$ NOTA A CREDITO </t>
  </si>
  <si>
    <t>36.00F/C</t>
  </si>
  <si>
    <t>18.00F/C</t>
  </si>
  <si>
    <t xml:space="preserve">FALTANTE SOBRA EN </t>
  </si>
  <si>
    <t>CAJA 02 COMPARTIERON</t>
  </si>
  <si>
    <t>SOBRANTE ES EL FALTANTE</t>
  </si>
  <si>
    <t xml:space="preserve">DE CAJA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</si>
</sst>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62245.44000000001</v>
      </c>
      <c r="C2" s="43">
        <f>MODELO!AH12</f>
        <v>29023.73</v>
      </c>
      <c r="D2" s="43">
        <f>EXQUISITECES!AH12</f>
        <v>10239.740000000002</v>
      </c>
      <c r="E2" s="43">
        <f>HOYADA!AH12</f>
        <v>9915.14</v>
      </c>
      <c r="F2" s="43">
        <f>FARMASTOP!AH12</f>
        <v>2763</v>
      </c>
      <c r="G2" s="43">
        <f>BOCAS!AH12</f>
        <v>4276.1499999999996</v>
      </c>
      <c r="H2" s="43">
        <f>LAGUNETICA!AH12</f>
        <v>15898.419999999998</v>
      </c>
      <c r="I2" s="43">
        <f>SANANTONIO!AH12</f>
        <v>0</v>
      </c>
      <c r="J2" s="43">
        <f>SUM(B2:I2)</f>
        <v>134361.62</v>
      </c>
    </row>
    <row r="3" spans="1:10" x14ac:dyDescent="0.25">
      <c r="A3" s="46" t="s">
        <v>0</v>
      </c>
      <c r="B3" s="43">
        <f>AUTOMERCADO!AH15</f>
        <v>1613</v>
      </c>
      <c r="C3" s="43">
        <f>MODELO!AH15</f>
        <v>1095</v>
      </c>
      <c r="D3" s="43">
        <f>EXQUISITECES!AH15</f>
        <v>568.5</v>
      </c>
      <c r="E3" s="43">
        <f>HOYADA!AH15</f>
        <v>1346</v>
      </c>
      <c r="F3" s="43">
        <f>FARMASTOP!AH15</f>
        <v>80</v>
      </c>
      <c r="G3" s="43">
        <f>BOCAS!AH15</f>
        <v>105.5</v>
      </c>
      <c r="H3" s="43">
        <f>LAGUNETICA!AH15</f>
        <v>2059.5</v>
      </c>
      <c r="I3" s="43">
        <f>SANANTONIO!AH15</f>
        <v>0</v>
      </c>
      <c r="J3" s="43">
        <f t="shared" ref="J3:J52" si="0">SUM(B3:I3)</f>
        <v>6867.5</v>
      </c>
    </row>
    <row r="4" spans="1:10" x14ac:dyDescent="0.25">
      <c r="A4" s="73" t="s">
        <v>20</v>
      </c>
      <c r="B4" s="43">
        <f>AUTOMERCADO!AH16</f>
        <v>4663</v>
      </c>
      <c r="C4" s="43">
        <f>MODELO!AH16</f>
        <v>2395</v>
      </c>
      <c r="D4" s="43">
        <f>EXQUISITECES!AH16</f>
        <v>885</v>
      </c>
      <c r="E4" s="43">
        <f>HOYADA!AH16</f>
        <v>545</v>
      </c>
      <c r="F4" s="43">
        <f>FARMASTOP!AH16</f>
        <v>198</v>
      </c>
      <c r="G4" s="43">
        <f>BOCAS!AH16</f>
        <v>410</v>
      </c>
      <c r="H4" s="43">
        <f>LAGUNETICA!AH16</f>
        <v>1038</v>
      </c>
      <c r="I4" s="43">
        <f>SANANTONIO!AH16</f>
        <v>0</v>
      </c>
      <c r="J4" s="43">
        <f t="shared" si="0"/>
        <v>10134</v>
      </c>
    </row>
    <row r="5" spans="1:10" x14ac:dyDescent="0.25">
      <c r="A5" s="46" t="s">
        <v>27</v>
      </c>
      <c r="B5" s="43">
        <f>AUTOMERCADO!AH17</f>
        <v>25926.279999999995</v>
      </c>
      <c r="C5" s="43">
        <f>MODELO!AH17</f>
        <v>13316.199999999999</v>
      </c>
      <c r="D5" s="43">
        <f>EXQUISITECES!AH17</f>
        <v>4920.6000000000004</v>
      </c>
      <c r="E5" s="43">
        <f>HOYADA!AH17</f>
        <v>3030.2</v>
      </c>
      <c r="F5" s="43">
        <f>FARMASTOP!AH17</f>
        <v>1100.8799999999999</v>
      </c>
      <c r="G5" s="43">
        <f>BOCAS!AH17</f>
        <v>2279.6</v>
      </c>
      <c r="H5" s="43">
        <f>LAGUNETICA!AH17</f>
        <v>5771.28</v>
      </c>
      <c r="I5" s="43">
        <f>SANANTONIO!AH17</f>
        <v>0</v>
      </c>
      <c r="J5" s="43">
        <f t="shared" si="0"/>
        <v>56345.039999999986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4663</v>
      </c>
      <c r="C10" s="43">
        <f>MODELO!AH22</f>
        <v>2395</v>
      </c>
      <c r="D10" s="43">
        <f>EXQUISITECES!AH22</f>
        <v>885</v>
      </c>
      <c r="E10" s="43">
        <f>HOYADA!AH22</f>
        <v>545</v>
      </c>
      <c r="F10" s="43">
        <f>FARMASTOP!AH22</f>
        <v>198</v>
      </c>
      <c r="G10" s="43">
        <f>BOCAS!AH22</f>
        <v>410</v>
      </c>
      <c r="H10" s="43">
        <f>LAGUNETICA!AH22</f>
        <v>1038</v>
      </c>
      <c r="I10" s="43">
        <f>SANANTONIO!AH22</f>
        <v>0</v>
      </c>
      <c r="J10" s="43">
        <f t="shared" si="0"/>
        <v>10134</v>
      </c>
    </row>
    <row r="11" spans="1:10" x14ac:dyDescent="0.25">
      <c r="A11" s="48" t="s">
        <v>26</v>
      </c>
      <c r="B11" s="43">
        <f>AUTOMERCADO!AH23</f>
        <v>25926.279999999995</v>
      </c>
      <c r="C11" s="43">
        <f>MODELO!AH23</f>
        <v>13316.199999999999</v>
      </c>
      <c r="D11" s="43">
        <f>EXQUISITECES!AH23</f>
        <v>4920.6000000000004</v>
      </c>
      <c r="E11" s="43">
        <f>HOYADA!AH23</f>
        <v>3030.2</v>
      </c>
      <c r="F11" s="43">
        <f>FARMASTOP!AH23</f>
        <v>1100.8799999999999</v>
      </c>
      <c r="G11" s="43">
        <f>BOCAS!AH23</f>
        <v>2279.6</v>
      </c>
      <c r="H11" s="43">
        <f>LAGUNETICA!AH23</f>
        <v>5771.28</v>
      </c>
      <c r="I11" s="43">
        <f>SANANTONIO!AH23</f>
        <v>0</v>
      </c>
      <c r="J11" s="43">
        <f t="shared" si="0"/>
        <v>56345.039999999986</v>
      </c>
    </row>
    <row r="12" spans="1:10" x14ac:dyDescent="0.25">
      <c r="A12" s="46" t="s">
        <v>28</v>
      </c>
      <c r="B12" s="43">
        <f>AUTOMERCADO!AH24</f>
        <v>120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120</v>
      </c>
    </row>
    <row r="13" spans="1:10" x14ac:dyDescent="0.25">
      <c r="A13" s="46" t="s">
        <v>31</v>
      </c>
      <c r="B13" s="43">
        <f>AUTOMERCADO!AH25</f>
        <v>696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696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120</v>
      </c>
    </row>
    <row r="19" spans="1:10" x14ac:dyDescent="0.25">
      <c r="A19" s="48" t="s">
        <v>33</v>
      </c>
      <c r="B19" s="43">
        <f>AUTOMERCADO!AH31</f>
        <v>696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696</v>
      </c>
    </row>
    <row r="20" spans="1:10" x14ac:dyDescent="0.25">
      <c r="A20" s="46" t="s">
        <v>34</v>
      </c>
      <c r="B20" s="43">
        <f>AUTOMERCADO!AH32</f>
        <v>392.15000000000003</v>
      </c>
      <c r="C20" s="43">
        <f>MODELO!AH32</f>
        <v>41.97</v>
      </c>
      <c r="D20" s="43">
        <f>EXQUISITECES!AH32</f>
        <v>25.51</v>
      </c>
      <c r="E20" s="43">
        <f>HOYADA!AH32</f>
        <v>0</v>
      </c>
      <c r="F20" s="43">
        <f>FARMASTOP!AH32</f>
        <v>0</v>
      </c>
      <c r="G20" s="43">
        <f>BOCAS!AH32</f>
        <v>12.4</v>
      </c>
      <c r="H20" s="43">
        <f>LAGUNETICA!AH32</f>
        <v>0</v>
      </c>
      <c r="I20" s="43">
        <f>SANANTONIO!AH32</f>
        <v>0</v>
      </c>
      <c r="J20" s="43">
        <f t="shared" si="0"/>
        <v>472.03</v>
      </c>
    </row>
    <row r="21" spans="1:10" x14ac:dyDescent="0.25">
      <c r="A21" s="46" t="s">
        <v>35</v>
      </c>
      <c r="B21" s="43">
        <f>AUTOMERCADO!AH33</f>
        <v>2180.3540000000003</v>
      </c>
      <c r="C21" s="43">
        <f>MODELO!AH33</f>
        <v>233.35319999999996</v>
      </c>
      <c r="D21" s="43">
        <f>EXQUISITECES!AH33</f>
        <v>141.8356</v>
      </c>
      <c r="E21" s="43">
        <f>HOYADA!AH33</f>
        <v>0</v>
      </c>
      <c r="F21" s="43">
        <f>FARMASTOP!AH33</f>
        <v>0</v>
      </c>
      <c r="G21" s="43">
        <f>BOCAS!AH33</f>
        <v>68.944000000000003</v>
      </c>
      <c r="H21" s="43">
        <f>LAGUNETICA!AH33</f>
        <v>0</v>
      </c>
      <c r="I21" s="43">
        <f>SANANTONIO!AH33</f>
        <v>0</v>
      </c>
      <c r="J21" s="43">
        <f t="shared" si="0"/>
        <v>2624.4868000000001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392.15000000000003</v>
      </c>
      <c r="C26" s="43">
        <f>MODELO!AH38</f>
        <v>41.97</v>
      </c>
      <c r="D26" s="43">
        <f>EXQUISITECES!AH38</f>
        <v>25.51</v>
      </c>
      <c r="E26" s="43">
        <f>HOYADA!AH38</f>
        <v>0</v>
      </c>
      <c r="F26" s="43">
        <f>FARMASTOP!AH38</f>
        <v>0</v>
      </c>
      <c r="G26" s="43">
        <f>BOCAS!AH38</f>
        <v>12.4</v>
      </c>
      <c r="H26" s="43">
        <f>LAGUNETICA!AH38</f>
        <v>0</v>
      </c>
      <c r="I26" s="43">
        <f>SANANTONIO!AH38</f>
        <v>0</v>
      </c>
      <c r="J26" s="43">
        <f t="shared" si="0"/>
        <v>472.03</v>
      </c>
    </row>
    <row r="27" spans="1:10" x14ac:dyDescent="0.25">
      <c r="A27" s="48" t="s">
        <v>42</v>
      </c>
      <c r="B27" s="43">
        <f>AUTOMERCADO!AH39</f>
        <v>2180.3540000000003</v>
      </c>
      <c r="C27" s="43">
        <f>MODELO!AH39</f>
        <v>233.35319999999996</v>
      </c>
      <c r="D27" s="43">
        <f>EXQUISITECES!AH39</f>
        <v>141.8356</v>
      </c>
      <c r="E27" s="43">
        <f>HOYADA!AH39</f>
        <v>0</v>
      </c>
      <c r="F27" s="43">
        <f>FARMASTOP!AH39</f>
        <v>0</v>
      </c>
      <c r="G27" s="43">
        <f>BOCAS!AH39</f>
        <v>68.944000000000003</v>
      </c>
      <c r="H27" s="43">
        <f>LAGUNETICA!AH39</f>
        <v>0</v>
      </c>
      <c r="I27" s="43">
        <f>SANANTONIO!AH39</f>
        <v>0</v>
      </c>
      <c r="J27" s="43">
        <f t="shared" si="0"/>
        <v>2624.4868000000001</v>
      </c>
    </row>
    <row r="28" spans="1:10" x14ac:dyDescent="0.25">
      <c r="A28" s="46" t="s">
        <v>43</v>
      </c>
      <c r="B28" s="43">
        <f>AUTOMERCADO!AH40</f>
        <v>386.47999999999996</v>
      </c>
      <c r="C28" s="43">
        <f>MODELO!AH40</f>
        <v>31.259999999999998</v>
      </c>
      <c r="D28" s="43">
        <f>EXQUISITECES!AH40</f>
        <v>47.93</v>
      </c>
      <c r="E28" s="43">
        <f>HOYADA!AH40</f>
        <v>32.729999999999997</v>
      </c>
      <c r="F28" s="43">
        <f>FARMASTOP!AH40</f>
        <v>0</v>
      </c>
      <c r="G28" s="43">
        <f>BOCAS!AH40</f>
        <v>31.64</v>
      </c>
      <c r="H28" s="43">
        <f>LAGUNETICA!AH40</f>
        <v>0</v>
      </c>
      <c r="I28" s="43">
        <f>SANANTONIO!AH40</f>
        <v>0</v>
      </c>
      <c r="J28" s="43">
        <f t="shared" si="0"/>
        <v>530.04</v>
      </c>
    </row>
    <row r="29" spans="1:10" x14ac:dyDescent="0.25">
      <c r="A29" s="46" t="s">
        <v>44</v>
      </c>
      <c r="B29" s="43">
        <f>AUTOMERCADO!AH41</f>
        <v>2148.8287999999998</v>
      </c>
      <c r="C29" s="43">
        <f>MODELO!AH41</f>
        <v>173.8056</v>
      </c>
      <c r="D29" s="43">
        <f>EXQUISITECES!AH41</f>
        <v>266.49079999999998</v>
      </c>
      <c r="E29" s="43">
        <f>HOYADA!AH41</f>
        <v>181.97879999999998</v>
      </c>
      <c r="F29" s="43">
        <f>FARMASTOP!AH41</f>
        <v>0</v>
      </c>
      <c r="G29" s="43">
        <f>BOCAS!AH41</f>
        <v>175.91839999999999</v>
      </c>
      <c r="H29" s="43">
        <f>LAGUNETICA!AH41</f>
        <v>0</v>
      </c>
      <c r="I29" s="43">
        <f>SANANTONIO!AH41</f>
        <v>0</v>
      </c>
      <c r="J29" s="43">
        <f t="shared" si="0"/>
        <v>2947.0223999999998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386.47999999999996</v>
      </c>
      <c r="C34" s="43">
        <f>MODELO!AH46</f>
        <v>31.259999999999998</v>
      </c>
      <c r="D34" s="43">
        <f>EXQUISITECES!AH46</f>
        <v>47.93</v>
      </c>
      <c r="E34" s="43">
        <f>HOYADA!AH46</f>
        <v>32.729999999999997</v>
      </c>
      <c r="F34" s="43">
        <f>FARMASTOP!AH46</f>
        <v>0</v>
      </c>
      <c r="G34" s="43">
        <f>BOCAS!AH46</f>
        <v>31.64</v>
      </c>
      <c r="H34" s="43">
        <f>LAGUNETICA!AH46</f>
        <v>0</v>
      </c>
      <c r="I34" s="43">
        <f>SANANTONIO!AH46</f>
        <v>0</v>
      </c>
      <c r="J34" s="43">
        <f t="shared" si="0"/>
        <v>530.04</v>
      </c>
    </row>
    <row r="35" spans="1:10" x14ac:dyDescent="0.25">
      <c r="A35" s="48" t="s">
        <v>48</v>
      </c>
      <c r="B35" s="43">
        <f>AUTOMERCADO!AH47</f>
        <v>2148.8287999999998</v>
      </c>
      <c r="C35" s="43">
        <f>MODELO!AH47</f>
        <v>173.8056</v>
      </c>
      <c r="D35" s="43">
        <f>EXQUISITECES!AH47</f>
        <v>266.49079999999998</v>
      </c>
      <c r="E35" s="43">
        <f>HOYADA!AH47</f>
        <v>181.97879999999998</v>
      </c>
      <c r="F35" s="43">
        <f>FARMASTOP!AH47</f>
        <v>0</v>
      </c>
      <c r="G35" s="43">
        <f>BOCAS!AH47</f>
        <v>175.91839999999999</v>
      </c>
      <c r="H35" s="43">
        <f>LAGUNETICA!AH47</f>
        <v>0</v>
      </c>
      <c r="I35" s="43">
        <f>SANANTONIO!AH47</f>
        <v>0</v>
      </c>
      <c r="J35" s="43">
        <f t="shared" si="0"/>
        <v>2947.0223999999998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24283.769999999997</v>
      </c>
      <c r="C37" s="43">
        <f>MODELO!AH49</f>
        <v>7774.6299999999992</v>
      </c>
      <c r="D37" s="43">
        <f>EXQUISITECES!AH49</f>
        <v>3587.35</v>
      </c>
      <c r="E37" s="43">
        <f>HOYADA!AH49</f>
        <v>3363.3900000000003</v>
      </c>
      <c r="F37" s="43">
        <f>FARMASTOP!AH49</f>
        <v>1353.3899999999999</v>
      </c>
      <c r="G37" s="43">
        <f>BOCAS!AH49</f>
        <v>1382.3100000000002</v>
      </c>
      <c r="H37" s="43">
        <f>LAGUNETICA!AH49</f>
        <v>4035.83</v>
      </c>
      <c r="I37" s="43">
        <f>SANANTONIO!AH49</f>
        <v>0</v>
      </c>
      <c r="J37" s="43">
        <f t="shared" si="0"/>
        <v>45780.669999999991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3826.14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3107.95</v>
      </c>
      <c r="I40" s="43">
        <f>SANANTONIO!AH52</f>
        <v>0</v>
      </c>
      <c r="J40" s="43">
        <f t="shared" si="0"/>
        <v>6934.09</v>
      </c>
    </row>
    <row r="41" spans="1:10" x14ac:dyDescent="0.25">
      <c r="A41" s="74" t="s">
        <v>18</v>
      </c>
      <c r="B41" s="43">
        <f>AUTOMERCADO!AH53</f>
        <v>1835.6</v>
      </c>
      <c r="C41" s="43">
        <f>MODELO!AH53</f>
        <v>1775.8400000000001</v>
      </c>
      <c r="D41" s="43">
        <f>EXQUISITECES!AH53</f>
        <v>600.93999999999994</v>
      </c>
      <c r="E41" s="43">
        <f>HOYADA!AH53</f>
        <v>1749.3000000000002</v>
      </c>
      <c r="F41" s="43">
        <f>FARMASTOP!AH53</f>
        <v>209.33</v>
      </c>
      <c r="G41" s="43">
        <f>BOCAS!AH53</f>
        <v>184.16</v>
      </c>
      <c r="H41" s="43">
        <f>LAGUNETICA!AH53</f>
        <v>817.65</v>
      </c>
      <c r="I41" s="43">
        <f>SANANTONIO!AH53</f>
        <v>0</v>
      </c>
      <c r="J41" s="43">
        <f t="shared" si="0"/>
        <v>7172.82</v>
      </c>
    </row>
    <row r="42" spans="1:10" x14ac:dyDescent="0.25">
      <c r="A42" s="74" t="s">
        <v>114</v>
      </c>
      <c r="B42" s="43">
        <f>AUTOMERCADO!AH54</f>
        <v>350.26</v>
      </c>
      <c r="C42" s="43">
        <f>MODELO!AH54</f>
        <v>343.19</v>
      </c>
      <c r="D42" s="43">
        <f>EXQUISITECES!AH54</f>
        <v>0</v>
      </c>
      <c r="E42" s="43">
        <f>HOYADA!AH54</f>
        <v>0</v>
      </c>
      <c r="F42" s="43">
        <f>FARMASTOP!AH54</f>
        <v>24.19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717.6400000000001</v>
      </c>
    </row>
    <row r="43" spans="1:10" x14ac:dyDescent="0.25">
      <c r="A43" s="74" t="s">
        <v>52</v>
      </c>
      <c r="B43" s="43">
        <f>AUTOMERCADO!AH55</f>
        <v>3324.05</v>
      </c>
      <c r="C43" s="43">
        <f>MODELO!AH55</f>
        <v>601.36</v>
      </c>
      <c r="D43" s="43">
        <f>EXQUISITECES!AH55</f>
        <v>171.77</v>
      </c>
      <c r="E43" s="43">
        <f>HOYADA!AH55</f>
        <v>243.74</v>
      </c>
      <c r="F43" s="43">
        <f>FARMASTOP!AH55</f>
        <v>0</v>
      </c>
      <c r="G43" s="43">
        <f>BOCAS!AH55</f>
        <v>50.04</v>
      </c>
      <c r="H43" s="43">
        <f>LAGUNETICA!AH55</f>
        <v>137.54</v>
      </c>
      <c r="I43" s="43">
        <f>SANANTONIO!AH55</f>
        <v>0</v>
      </c>
      <c r="J43" s="43">
        <f t="shared" si="0"/>
        <v>4528.5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69.39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69.39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62358.142799999994</v>
      </c>
      <c r="C52" s="75">
        <f>MODELO!AH64</f>
        <v>29208.908799999997</v>
      </c>
      <c r="D52" s="75">
        <f>EXQUISITECES!AH64</f>
        <v>10257.4864</v>
      </c>
      <c r="E52" s="75">
        <f>HOYADA!AH64</f>
        <v>9914.6087999999982</v>
      </c>
      <c r="F52" s="75">
        <f>FARMASTOP!AH64</f>
        <v>2767.79</v>
      </c>
      <c r="G52" s="75">
        <f>BOCAS!AH64</f>
        <v>4246.4723999999997</v>
      </c>
      <c r="H52" s="75">
        <f>LAGUNETICA!AH64</f>
        <v>15929.75</v>
      </c>
      <c r="I52" s="75">
        <f>SANANTONIO!AH64</f>
        <v>0</v>
      </c>
      <c r="J52" s="75">
        <f t="shared" si="0"/>
        <v>134683.15919999999</v>
      </c>
    </row>
    <row r="53" spans="1:10" x14ac:dyDescent="0.25">
      <c r="A53" s="56" t="s">
        <v>3</v>
      </c>
      <c r="B53" s="43">
        <f>B2</f>
        <v>62245.44000000001</v>
      </c>
      <c r="C53" s="43">
        <f t="shared" ref="C53:I53" si="1">C2</f>
        <v>29023.73</v>
      </c>
      <c r="D53" s="43">
        <f t="shared" si="1"/>
        <v>10239.740000000002</v>
      </c>
      <c r="E53" s="43">
        <f t="shared" si="1"/>
        <v>9915.14</v>
      </c>
      <c r="F53" s="43">
        <f t="shared" si="1"/>
        <v>2763</v>
      </c>
      <c r="G53" s="43">
        <f t="shared" si="1"/>
        <v>4276.1499999999996</v>
      </c>
      <c r="H53" s="43">
        <f t="shared" si="1"/>
        <v>15898.419999999998</v>
      </c>
      <c r="I53" s="43">
        <f t="shared" si="1"/>
        <v>0</v>
      </c>
      <c r="J53" s="43">
        <f>J2</f>
        <v>134361.62</v>
      </c>
    </row>
    <row r="54" spans="1:10" x14ac:dyDescent="0.25">
      <c r="A54" s="58" t="s">
        <v>95</v>
      </c>
      <c r="B54" s="43">
        <f>+B52-B53</f>
        <v>112.70279999998456</v>
      </c>
      <c r="C54" s="43">
        <f t="shared" ref="C54:I54" si="2">+C52-C53</f>
        <v>185.17879999999786</v>
      </c>
      <c r="D54" s="43">
        <f t="shared" si="2"/>
        <v>17.746399999998175</v>
      </c>
      <c r="E54" s="43">
        <f t="shared" si="2"/>
        <v>-0.53120000000126311</v>
      </c>
      <c r="F54" s="43">
        <f t="shared" si="2"/>
        <v>4.7899999999999636</v>
      </c>
      <c r="G54" s="43">
        <f t="shared" si="2"/>
        <v>-29.677599999999984</v>
      </c>
      <c r="H54" s="43">
        <f t="shared" si="2"/>
        <v>31.330000000001746</v>
      </c>
      <c r="I54" s="43">
        <f t="shared" si="2"/>
        <v>0</v>
      </c>
      <c r="J54" s="43">
        <f>+J52-J53</f>
        <v>321.53919999999925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68" sqref="AI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61</v>
      </c>
      <c r="F11" s="5" t="s">
        <v>82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76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5668.7</v>
      </c>
      <c r="C12" s="26">
        <v>6232.73</v>
      </c>
      <c r="D12" s="26">
        <v>8005.5</v>
      </c>
      <c r="E12" s="26">
        <v>3069.58</v>
      </c>
      <c r="F12" s="26">
        <v>1498.61</v>
      </c>
      <c r="G12" s="26">
        <v>6744.42</v>
      </c>
      <c r="H12" s="26">
        <v>7167.72</v>
      </c>
      <c r="I12" s="26">
        <v>8012.24</v>
      </c>
      <c r="J12" s="26">
        <v>3655.39</v>
      </c>
      <c r="K12" s="26">
        <v>3002.73</v>
      </c>
      <c r="L12" s="26">
        <v>7418.84</v>
      </c>
      <c r="M12" s="26">
        <v>372.69</v>
      </c>
      <c r="N12" s="26">
        <v>1396.29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62245.44000000001</v>
      </c>
      <c r="AI12" s="26">
        <v>61364.19</v>
      </c>
      <c r="AJ12" s="69">
        <f>+AI12-AH12</f>
        <v>-881.25000000000728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7</v>
      </c>
      <c r="D15" s="23">
        <v>67.5</v>
      </c>
      <c r="E15" s="23">
        <v>211.5</v>
      </c>
      <c r="F15" s="23">
        <v>63.5</v>
      </c>
      <c r="G15" s="23"/>
      <c r="H15" s="23">
        <v>171</v>
      </c>
      <c r="I15" s="23">
        <v>207.5</v>
      </c>
      <c r="J15" s="23"/>
      <c r="K15" s="23"/>
      <c r="L15" s="23">
        <v>701</v>
      </c>
      <c r="M15" s="23">
        <v>23</v>
      </c>
      <c r="N15" s="23">
        <v>161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1613</v>
      </c>
    </row>
    <row r="16" spans="1:36" s="32" customFormat="1" x14ac:dyDescent="0.25">
      <c r="A16" s="30" t="s">
        <v>20</v>
      </c>
      <c r="B16" s="31">
        <v>261</v>
      </c>
      <c r="C16" s="31">
        <v>590</v>
      </c>
      <c r="D16" s="31">
        <v>600</v>
      </c>
      <c r="E16" s="31">
        <v>132</v>
      </c>
      <c r="F16" s="31"/>
      <c r="G16" s="31">
        <v>665</v>
      </c>
      <c r="H16" s="31">
        <v>553</v>
      </c>
      <c r="I16" s="31">
        <v>662</v>
      </c>
      <c r="J16" s="31">
        <v>382</v>
      </c>
      <c r="K16" s="31">
        <v>132</v>
      </c>
      <c r="L16" s="31">
        <v>620</v>
      </c>
      <c r="M16" s="31"/>
      <c r="N16" s="31">
        <v>66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4663</v>
      </c>
      <c r="AJ16" s="70"/>
    </row>
    <row r="17" spans="1:36" s="47" customFormat="1" x14ac:dyDescent="0.25">
      <c r="A17" s="46" t="s">
        <v>27</v>
      </c>
      <c r="B17" s="22">
        <f>B16*$B$8</f>
        <v>1451.1599999999999</v>
      </c>
      <c r="C17" s="22">
        <f>C16*$B$8</f>
        <v>3280.3999999999996</v>
      </c>
      <c r="D17" s="22">
        <f t="shared" ref="D17:L17" si="2">D16*$B$8</f>
        <v>3335.9999999999995</v>
      </c>
      <c r="E17" s="22">
        <f t="shared" si="2"/>
        <v>733.92</v>
      </c>
      <c r="F17" s="22">
        <f t="shared" si="2"/>
        <v>0</v>
      </c>
      <c r="G17" s="22">
        <f t="shared" si="2"/>
        <v>3697.3999999999996</v>
      </c>
      <c r="H17" s="22">
        <f t="shared" si="2"/>
        <v>3074.68</v>
      </c>
      <c r="I17" s="22">
        <f t="shared" si="2"/>
        <v>3680.72</v>
      </c>
      <c r="J17" s="22">
        <f t="shared" si="2"/>
        <v>2123.92</v>
      </c>
      <c r="K17" s="22">
        <f t="shared" si="2"/>
        <v>733.92</v>
      </c>
      <c r="L17" s="22">
        <f t="shared" si="2"/>
        <v>3447.2</v>
      </c>
      <c r="M17" s="22">
        <f t="shared" ref="M17:R17" si="3">M16*$B$8</f>
        <v>0</v>
      </c>
      <c r="N17" s="22">
        <f t="shared" si="3"/>
        <v>366.96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25926.279999999995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261</v>
      </c>
      <c r="C22" s="20">
        <f t="shared" ref="C22:L22" si="11">+C16+C18+C20</f>
        <v>590</v>
      </c>
      <c r="D22" s="20">
        <f t="shared" si="11"/>
        <v>600</v>
      </c>
      <c r="E22" s="20">
        <f t="shared" si="11"/>
        <v>132</v>
      </c>
      <c r="F22" s="20">
        <f t="shared" si="11"/>
        <v>0</v>
      </c>
      <c r="G22" s="20">
        <f t="shared" si="11"/>
        <v>665</v>
      </c>
      <c r="H22" s="20">
        <f t="shared" si="11"/>
        <v>553</v>
      </c>
      <c r="I22" s="20">
        <f t="shared" si="11"/>
        <v>662</v>
      </c>
      <c r="J22" s="20">
        <f t="shared" si="11"/>
        <v>382</v>
      </c>
      <c r="K22" s="20">
        <f t="shared" si="11"/>
        <v>132</v>
      </c>
      <c r="L22" s="20">
        <f t="shared" si="11"/>
        <v>620</v>
      </c>
      <c r="M22" s="20">
        <f t="shared" ref="M22:S22" si="12">+M16+M18+M20</f>
        <v>0</v>
      </c>
      <c r="N22" s="20">
        <f t="shared" si="12"/>
        <v>66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4663</v>
      </c>
    </row>
    <row r="23" spans="1:36" s="47" customFormat="1" x14ac:dyDescent="0.25">
      <c r="A23" s="48" t="s">
        <v>26</v>
      </c>
      <c r="B23" s="19">
        <f>+B17+B19+B21</f>
        <v>1451.1599999999999</v>
      </c>
      <c r="C23" s="19">
        <f t="shared" ref="C23:L23" si="14">+C17+C19+C21</f>
        <v>3280.3999999999996</v>
      </c>
      <c r="D23" s="19">
        <f t="shared" si="14"/>
        <v>3335.9999999999995</v>
      </c>
      <c r="E23" s="19">
        <f t="shared" si="14"/>
        <v>733.92</v>
      </c>
      <c r="F23" s="19">
        <f t="shared" si="14"/>
        <v>0</v>
      </c>
      <c r="G23" s="19">
        <f t="shared" si="14"/>
        <v>3697.3999999999996</v>
      </c>
      <c r="H23" s="19">
        <f t="shared" si="14"/>
        <v>3074.68</v>
      </c>
      <c r="I23" s="19">
        <f t="shared" si="14"/>
        <v>3680.72</v>
      </c>
      <c r="J23" s="19">
        <f t="shared" si="14"/>
        <v>2123.92</v>
      </c>
      <c r="K23" s="19">
        <f t="shared" si="14"/>
        <v>733.92</v>
      </c>
      <c r="L23" s="19">
        <f t="shared" si="14"/>
        <v>3447.2</v>
      </c>
      <c r="M23" s="19">
        <f t="shared" ref="M23:S23" si="15">+M17+M19+M21</f>
        <v>0</v>
      </c>
      <c r="N23" s="19">
        <f t="shared" si="15"/>
        <v>366.96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25926.279999999995</v>
      </c>
    </row>
    <row r="24" spans="1:36" x14ac:dyDescent="0.25">
      <c r="A24" s="13" t="s">
        <v>28</v>
      </c>
      <c r="B24" s="34"/>
      <c r="C24" s="34">
        <v>120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696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696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120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696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696</v>
      </c>
    </row>
    <row r="32" spans="1:36" x14ac:dyDescent="0.25">
      <c r="A32" s="13" t="s">
        <v>34</v>
      </c>
      <c r="B32" s="36">
        <v>13.06</v>
      </c>
      <c r="C32" s="36"/>
      <c r="D32" s="36">
        <v>12.99</v>
      </c>
      <c r="E32" s="36">
        <v>33.82</v>
      </c>
      <c r="F32" s="36"/>
      <c r="G32" s="36"/>
      <c r="H32" s="36">
        <v>56.18</v>
      </c>
      <c r="I32" s="36">
        <v>165.43</v>
      </c>
      <c r="J32" s="36"/>
      <c r="K32" s="36">
        <v>22.99</v>
      </c>
      <c r="L32" s="36">
        <v>87.68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392.15000000000003</v>
      </c>
    </row>
    <row r="33" spans="1:34" s="47" customFormat="1" x14ac:dyDescent="0.25">
      <c r="A33" s="46" t="s">
        <v>35</v>
      </c>
      <c r="B33" s="22">
        <f>B32*$B$8</f>
        <v>72.613599999999991</v>
      </c>
      <c r="C33" s="22">
        <f t="shared" ref="C33:L33" si="30">C32*$B$8</f>
        <v>0</v>
      </c>
      <c r="D33" s="22">
        <f t="shared" si="30"/>
        <v>72.224400000000003</v>
      </c>
      <c r="E33" s="22">
        <f t="shared" si="30"/>
        <v>188.03919999999999</v>
      </c>
      <c r="F33" s="22">
        <f t="shared" si="30"/>
        <v>0</v>
      </c>
      <c r="G33" s="22">
        <f t="shared" si="30"/>
        <v>0</v>
      </c>
      <c r="H33" s="22">
        <f t="shared" si="30"/>
        <v>312.36079999999998</v>
      </c>
      <c r="I33" s="22">
        <f t="shared" si="30"/>
        <v>919.79079999999999</v>
      </c>
      <c r="J33" s="22">
        <f t="shared" si="30"/>
        <v>0</v>
      </c>
      <c r="K33" s="22">
        <f t="shared" si="30"/>
        <v>127.82439999999998</v>
      </c>
      <c r="L33" s="22">
        <f t="shared" si="30"/>
        <v>487.50080000000003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2180.3540000000003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13.06</v>
      </c>
      <c r="C38" s="20">
        <f t="shared" ref="C38:L38" si="39">+C32+C34+C36</f>
        <v>0</v>
      </c>
      <c r="D38" s="20">
        <f t="shared" si="39"/>
        <v>12.99</v>
      </c>
      <c r="E38" s="20">
        <f t="shared" si="39"/>
        <v>33.82</v>
      </c>
      <c r="F38" s="20">
        <f t="shared" si="39"/>
        <v>0</v>
      </c>
      <c r="G38" s="20">
        <f t="shared" si="39"/>
        <v>0</v>
      </c>
      <c r="H38" s="20">
        <f t="shared" si="39"/>
        <v>56.18</v>
      </c>
      <c r="I38" s="20">
        <f t="shared" si="39"/>
        <v>165.43</v>
      </c>
      <c r="J38" s="20">
        <f t="shared" si="39"/>
        <v>0</v>
      </c>
      <c r="K38" s="20">
        <f t="shared" si="39"/>
        <v>22.99</v>
      </c>
      <c r="L38" s="20">
        <f t="shared" si="39"/>
        <v>87.68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392.15000000000003</v>
      </c>
    </row>
    <row r="39" spans="1:34" s="47" customFormat="1" x14ac:dyDescent="0.25">
      <c r="A39" s="48" t="s">
        <v>42</v>
      </c>
      <c r="B39" s="19">
        <f>+B33+B35+B37</f>
        <v>72.613599999999991</v>
      </c>
      <c r="C39" s="19">
        <f t="shared" ref="C39:L39" si="42">+C33+C35+C37</f>
        <v>0</v>
      </c>
      <c r="D39" s="19">
        <f t="shared" si="42"/>
        <v>72.224400000000003</v>
      </c>
      <c r="E39" s="19">
        <f t="shared" si="42"/>
        <v>188.03919999999999</v>
      </c>
      <c r="F39" s="19">
        <f t="shared" si="42"/>
        <v>0</v>
      </c>
      <c r="G39" s="19">
        <f t="shared" si="42"/>
        <v>0</v>
      </c>
      <c r="H39" s="19">
        <f t="shared" si="42"/>
        <v>312.36079999999998</v>
      </c>
      <c r="I39" s="19">
        <f t="shared" si="42"/>
        <v>919.79079999999999</v>
      </c>
      <c r="J39" s="19">
        <f t="shared" si="42"/>
        <v>0</v>
      </c>
      <c r="K39" s="19">
        <f t="shared" si="42"/>
        <v>127.82439999999998</v>
      </c>
      <c r="L39" s="19">
        <f t="shared" si="42"/>
        <v>487.50080000000003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2180.3540000000003</v>
      </c>
    </row>
    <row r="40" spans="1:34" x14ac:dyDescent="0.25">
      <c r="A40" s="13" t="s">
        <v>43</v>
      </c>
      <c r="B40" s="36">
        <v>100.65</v>
      </c>
      <c r="C40" s="36">
        <v>16.059999999999999</v>
      </c>
      <c r="D40" s="36">
        <v>50.15</v>
      </c>
      <c r="E40" s="36">
        <v>13.8</v>
      </c>
      <c r="F40" s="36"/>
      <c r="G40" s="36"/>
      <c r="H40" s="36">
        <v>61.2</v>
      </c>
      <c r="I40" s="36">
        <v>56.19</v>
      </c>
      <c r="J40" s="36">
        <v>37.9</v>
      </c>
      <c r="K40" s="36">
        <v>28.77</v>
      </c>
      <c r="L40" s="36">
        <v>13</v>
      </c>
      <c r="M40" s="36"/>
      <c r="N40" s="36">
        <v>8.76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386.47999999999996</v>
      </c>
    </row>
    <row r="41" spans="1:34" s="47" customFormat="1" x14ac:dyDescent="0.25">
      <c r="A41" s="46" t="s">
        <v>44</v>
      </c>
      <c r="B41" s="22">
        <f>B40*$B$8</f>
        <v>559.61400000000003</v>
      </c>
      <c r="C41" s="22">
        <f t="shared" ref="C41:L41" si="45">C40*$B$8</f>
        <v>89.293599999999984</v>
      </c>
      <c r="D41" s="22">
        <f t="shared" si="45"/>
        <v>278.83399999999995</v>
      </c>
      <c r="E41" s="22">
        <f t="shared" si="45"/>
        <v>76.727999999999994</v>
      </c>
      <c r="F41" s="22">
        <f t="shared" si="45"/>
        <v>0</v>
      </c>
      <c r="G41" s="22">
        <f t="shared" si="45"/>
        <v>0</v>
      </c>
      <c r="H41" s="22">
        <f t="shared" si="45"/>
        <v>340.27199999999999</v>
      </c>
      <c r="I41" s="22">
        <f t="shared" si="45"/>
        <v>312.41639999999995</v>
      </c>
      <c r="J41" s="22">
        <f t="shared" si="45"/>
        <v>210.72399999999999</v>
      </c>
      <c r="K41" s="22">
        <f t="shared" si="45"/>
        <v>159.96119999999999</v>
      </c>
      <c r="L41" s="22">
        <f t="shared" si="45"/>
        <v>72.28</v>
      </c>
      <c r="M41" s="22">
        <f t="shared" ref="M41:R41" si="46">M40*$B$8</f>
        <v>0</v>
      </c>
      <c r="N41" s="22">
        <f t="shared" si="46"/>
        <v>48.705599999999997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2148.8287999999998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100.65</v>
      </c>
      <c r="C46" s="20">
        <f t="shared" ref="C46:L46" si="54">+C40+C42+C44</f>
        <v>16.059999999999999</v>
      </c>
      <c r="D46" s="20">
        <f t="shared" si="54"/>
        <v>50.15</v>
      </c>
      <c r="E46" s="20">
        <f t="shared" si="54"/>
        <v>13.8</v>
      </c>
      <c r="F46" s="20">
        <f t="shared" si="54"/>
        <v>0</v>
      </c>
      <c r="G46" s="20">
        <f t="shared" si="54"/>
        <v>0</v>
      </c>
      <c r="H46" s="20">
        <f t="shared" si="54"/>
        <v>61.2</v>
      </c>
      <c r="I46" s="20">
        <f t="shared" si="54"/>
        <v>56.19</v>
      </c>
      <c r="J46" s="20">
        <f t="shared" si="54"/>
        <v>37.9</v>
      </c>
      <c r="K46" s="20">
        <f t="shared" si="54"/>
        <v>28.77</v>
      </c>
      <c r="L46" s="20">
        <f t="shared" si="54"/>
        <v>13</v>
      </c>
      <c r="M46" s="20">
        <f t="shared" ref="M46:S46" si="55">+M40+M42+M44</f>
        <v>0</v>
      </c>
      <c r="N46" s="20">
        <f t="shared" si="55"/>
        <v>8.76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386.47999999999996</v>
      </c>
    </row>
    <row r="47" spans="1:34" s="47" customFormat="1" x14ac:dyDescent="0.25">
      <c r="A47" s="48" t="s">
        <v>48</v>
      </c>
      <c r="B47" s="19">
        <f>+B41+B43+B45</f>
        <v>559.61400000000003</v>
      </c>
      <c r="C47" s="19">
        <f t="shared" ref="C47:L47" si="57">+C41+C43+C45</f>
        <v>89.293599999999984</v>
      </c>
      <c r="D47" s="19">
        <f t="shared" si="57"/>
        <v>278.83399999999995</v>
      </c>
      <c r="E47" s="19">
        <f t="shared" si="57"/>
        <v>76.727999999999994</v>
      </c>
      <c r="F47" s="19">
        <f t="shared" si="57"/>
        <v>0</v>
      </c>
      <c r="G47" s="19">
        <f t="shared" si="57"/>
        <v>0</v>
      </c>
      <c r="H47" s="19">
        <f t="shared" si="57"/>
        <v>340.27199999999999</v>
      </c>
      <c r="I47" s="19">
        <f t="shared" si="57"/>
        <v>312.41639999999995</v>
      </c>
      <c r="J47" s="19">
        <f t="shared" si="57"/>
        <v>210.72399999999999</v>
      </c>
      <c r="K47" s="19">
        <f t="shared" si="57"/>
        <v>159.96119999999999</v>
      </c>
      <c r="L47" s="19">
        <f t="shared" si="57"/>
        <v>72.28</v>
      </c>
      <c r="M47" s="19">
        <f t="shared" ref="M47:S47" si="58">+M41+M43+M45</f>
        <v>0</v>
      </c>
      <c r="N47" s="19">
        <f t="shared" si="58"/>
        <v>48.705599999999997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2148.8287999999998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2017.59</v>
      </c>
      <c r="C49" s="44">
        <v>1822.53</v>
      </c>
      <c r="D49" s="44">
        <v>3744.31</v>
      </c>
      <c r="E49" s="44">
        <v>1860.05</v>
      </c>
      <c r="F49" s="44">
        <v>1376.75</v>
      </c>
      <c r="G49" s="44">
        <v>2295.71</v>
      </c>
      <c r="H49" s="44">
        <v>2257.63</v>
      </c>
      <c r="I49" s="44">
        <v>2594.42</v>
      </c>
      <c r="J49" s="44">
        <v>1197.96</v>
      </c>
      <c r="K49" s="44">
        <v>1512.8</v>
      </c>
      <c r="L49" s="44">
        <v>2511.14</v>
      </c>
      <c r="M49" s="45">
        <v>308.73</v>
      </c>
      <c r="N49" s="45">
        <v>784.15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24283.769999999997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186.49</v>
      </c>
      <c r="C53" s="44">
        <v>139.13</v>
      </c>
      <c r="D53" s="44">
        <v>145.37</v>
      </c>
      <c r="E53" s="44"/>
      <c r="F53" s="44"/>
      <c r="G53" s="44">
        <v>389.1</v>
      </c>
      <c r="H53" s="44">
        <v>474.31</v>
      </c>
      <c r="I53" s="44">
        <v>298.89</v>
      </c>
      <c r="J53" s="44">
        <v>162.33000000000001</v>
      </c>
      <c r="K53" s="44"/>
      <c r="L53" s="44"/>
      <c r="M53" s="45"/>
      <c r="N53" s="45">
        <v>39.979999999999997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1835.6</v>
      </c>
    </row>
    <row r="54" spans="1:34" x14ac:dyDescent="0.25">
      <c r="A54" s="17" t="s">
        <v>114</v>
      </c>
      <c r="B54" s="44"/>
      <c r="C54" s="44">
        <v>102.05</v>
      </c>
      <c r="D54" s="44"/>
      <c r="E54" s="44"/>
      <c r="F54" s="44"/>
      <c r="G54" s="44"/>
      <c r="H54" s="44">
        <v>243.79</v>
      </c>
      <c r="I54" s="44"/>
      <c r="J54" s="44"/>
      <c r="K54" s="44">
        <v>4.42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350.26</v>
      </c>
    </row>
    <row r="55" spans="1:34" x14ac:dyDescent="0.25">
      <c r="A55" s="17" t="s">
        <v>52</v>
      </c>
      <c r="B55" s="44">
        <v>1406.22</v>
      </c>
      <c r="C55" s="44">
        <v>92.19</v>
      </c>
      <c r="D55" s="44">
        <v>367.49</v>
      </c>
      <c r="E55" s="44"/>
      <c r="F55" s="44">
        <v>58.47</v>
      </c>
      <c r="G55" s="44">
        <v>367.09</v>
      </c>
      <c r="H55" s="44">
        <v>297.22000000000003</v>
      </c>
      <c r="I55" s="44"/>
      <c r="J55" s="44"/>
      <c r="K55" s="44">
        <v>489.52</v>
      </c>
      <c r="L55" s="44">
        <v>204.76</v>
      </c>
      <c r="M55" s="45">
        <v>41.09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3324.05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5693.6876000000002</v>
      </c>
      <c r="C64" s="53">
        <f t="shared" ref="C64:AG64" si="61">+C15+C23+C31+C39+C47+C48+C49+C50+C51+C52+C53+C54+C55+C56+C57+C58+C59+C60+C61+C62+C63</f>
        <v>6228.5935999999992</v>
      </c>
      <c r="D64" s="53">
        <f t="shared" si="61"/>
        <v>8011.7283999999991</v>
      </c>
      <c r="E64" s="53">
        <f t="shared" si="61"/>
        <v>3070.2372</v>
      </c>
      <c r="F64" s="53">
        <f t="shared" si="61"/>
        <v>1498.72</v>
      </c>
      <c r="G64" s="53">
        <f t="shared" si="61"/>
        <v>6749.3</v>
      </c>
      <c r="H64" s="53">
        <f t="shared" si="61"/>
        <v>7171.2628000000004</v>
      </c>
      <c r="I64" s="53">
        <f t="shared" si="61"/>
        <v>8013.7372000000005</v>
      </c>
      <c r="J64" s="53">
        <f t="shared" si="61"/>
        <v>3694.9340000000002</v>
      </c>
      <c r="K64" s="53">
        <f t="shared" si="61"/>
        <v>3028.4456</v>
      </c>
      <c r="L64" s="53">
        <f t="shared" si="61"/>
        <v>7423.880799999999</v>
      </c>
      <c r="M64" s="53">
        <f t="shared" si="61"/>
        <v>372.82000000000005</v>
      </c>
      <c r="N64" s="53">
        <f t="shared" si="61"/>
        <v>1400.7955999999999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62358.142799999994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15 N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12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5668.7</v>
      </c>
      <c r="C67" s="57">
        <f t="shared" ref="C67:L67" si="63">C12</f>
        <v>6232.73</v>
      </c>
      <c r="D67" s="57">
        <f t="shared" si="63"/>
        <v>8005.5</v>
      </c>
      <c r="E67" s="57">
        <f t="shared" si="63"/>
        <v>3069.58</v>
      </c>
      <c r="F67" s="57">
        <f t="shared" si="63"/>
        <v>1498.61</v>
      </c>
      <c r="G67" s="57">
        <f t="shared" si="63"/>
        <v>6744.42</v>
      </c>
      <c r="H67" s="57">
        <f t="shared" si="63"/>
        <v>7167.72</v>
      </c>
      <c r="I67" s="57">
        <f t="shared" si="63"/>
        <v>8012.24</v>
      </c>
      <c r="J67" s="57">
        <f t="shared" si="63"/>
        <v>3655.39</v>
      </c>
      <c r="K67" s="57">
        <f t="shared" si="63"/>
        <v>3002.73</v>
      </c>
      <c r="L67" s="57">
        <f t="shared" si="63"/>
        <v>7418.84</v>
      </c>
      <c r="M67" s="57">
        <f t="shared" ref="M67:AG67" si="64">M12</f>
        <v>372.69</v>
      </c>
      <c r="N67" s="57">
        <f t="shared" si="64"/>
        <v>1396.29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62245.44000000001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5668.7</v>
      </c>
      <c r="C69" s="59">
        <f t="shared" ref="C69:L69" si="67">+C67+C68</f>
        <v>6232.73</v>
      </c>
      <c r="D69" s="59">
        <f t="shared" si="67"/>
        <v>8005.5</v>
      </c>
      <c r="E69" s="59">
        <f t="shared" si="67"/>
        <v>3069.58</v>
      </c>
      <c r="F69" s="59">
        <f t="shared" si="67"/>
        <v>1498.61</v>
      </c>
      <c r="G69" s="59">
        <f t="shared" si="67"/>
        <v>6744.42</v>
      </c>
      <c r="H69" s="59">
        <f t="shared" si="67"/>
        <v>7167.72</v>
      </c>
      <c r="I69" s="59">
        <f t="shared" si="67"/>
        <v>8012.24</v>
      </c>
      <c r="J69" s="59">
        <f t="shared" si="67"/>
        <v>3655.39</v>
      </c>
      <c r="K69" s="59">
        <f t="shared" si="67"/>
        <v>3002.73</v>
      </c>
      <c r="L69" s="59">
        <f t="shared" si="67"/>
        <v>7418.84</v>
      </c>
      <c r="M69" s="59">
        <f t="shared" ref="M69:AG69" si="68">+M67+M68</f>
        <v>372.69</v>
      </c>
      <c r="N69" s="59">
        <f t="shared" si="68"/>
        <v>1396.29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62245.44000000001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24.987600000000384</v>
      </c>
      <c r="C70" s="57">
        <f t="shared" si="69"/>
        <v>-4.1364000000003216</v>
      </c>
      <c r="D70" s="57">
        <f t="shared" si="69"/>
        <v>6.2283999999990556</v>
      </c>
      <c r="E70" s="57">
        <f t="shared" si="69"/>
        <v>0.65720000000010259</v>
      </c>
      <c r="F70" s="57">
        <f t="shared" si="69"/>
        <v>0.11000000000012733</v>
      </c>
      <c r="G70" s="57">
        <f t="shared" si="69"/>
        <v>4.8800000000001091</v>
      </c>
      <c r="H70" s="57">
        <f t="shared" si="69"/>
        <v>3.5428000000001703</v>
      </c>
      <c r="I70" s="57">
        <f t="shared" si="69"/>
        <v>1.4972000000007029</v>
      </c>
      <c r="J70" s="57">
        <f t="shared" si="69"/>
        <v>39.544000000000324</v>
      </c>
      <c r="K70" s="57">
        <f t="shared" si="69"/>
        <v>25.715599999999995</v>
      </c>
      <c r="L70" s="57">
        <f t="shared" si="69"/>
        <v>5.0407999999988533</v>
      </c>
      <c r="M70" s="57">
        <f t="shared" ref="M70:AG70" si="70">+M64-M69</f>
        <v>0.1300000000000523</v>
      </c>
      <c r="N70" s="57">
        <f t="shared" si="70"/>
        <v>4.5055999999999585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112.70279999999951</v>
      </c>
    </row>
    <row r="71" spans="1:34" ht="101.2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 t="s">
        <v>129</v>
      </c>
      <c r="K71" s="14" t="s">
        <v>130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57" sqref="AI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2423.5100000000002</v>
      </c>
      <c r="C12" s="26">
        <v>2420.87</v>
      </c>
      <c r="D12" s="26">
        <v>859.09</v>
      </c>
      <c r="E12" s="26">
        <v>547.39</v>
      </c>
      <c r="F12" s="26">
        <v>1335.12</v>
      </c>
      <c r="G12" s="26">
        <v>1438.63</v>
      </c>
      <c r="H12" s="26">
        <v>5590.21</v>
      </c>
      <c r="I12" s="26">
        <v>3387.53</v>
      </c>
      <c r="J12" s="26">
        <v>3822.35</v>
      </c>
      <c r="K12" s="26">
        <v>1359.36</v>
      </c>
      <c r="L12" s="26">
        <v>2543.15</v>
      </c>
      <c r="M12" s="26">
        <v>3296.52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29023.73</v>
      </c>
      <c r="AI12" s="26">
        <v>28651.53</v>
      </c>
      <c r="AJ12" s="69">
        <f>+AI12-AH12</f>
        <v>-372.20000000000073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14</v>
      </c>
      <c r="AI14" s="26"/>
      <c r="AJ14" s="69">
        <f>+AI14-AH14</f>
        <v>-14</v>
      </c>
    </row>
    <row r="15" spans="1:36" x14ac:dyDescent="0.25">
      <c r="A15" s="13" t="s">
        <v>0</v>
      </c>
      <c r="B15" s="23">
        <v>229</v>
      </c>
      <c r="C15" s="23">
        <v>80</v>
      </c>
      <c r="D15" s="23">
        <v>1.5</v>
      </c>
      <c r="E15" s="23">
        <v>57.5</v>
      </c>
      <c r="F15" s="23">
        <v>100.5</v>
      </c>
      <c r="G15" s="23">
        <v>70.5</v>
      </c>
      <c r="H15" s="23">
        <v>299.5</v>
      </c>
      <c r="I15" s="23">
        <v>95</v>
      </c>
      <c r="J15" s="23"/>
      <c r="K15" s="23">
        <v>39</v>
      </c>
      <c r="L15" s="23"/>
      <c r="M15" s="23">
        <v>122.5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1095</v>
      </c>
    </row>
    <row r="16" spans="1:36" s="32" customFormat="1" x14ac:dyDescent="0.25">
      <c r="A16" s="30" t="s">
        <v>20</v>
      </c>
      <c r="B16" s="31">
        <v>136</v>
      </c>
      <c r="C16" s="31">
        <v>201</v>
      </c>
      <c r="D16" s="31">
        <v>62</v>
      </c>
      <c r="E16" s="31">
        <v>55</v>
      </c>
      <c r="F16" s="31">
        <v>80</v>
      </c>
      <c r="G16" s="31">
        <v>76</v>
      </c>
      <c r="H16" s="31">
        <v>572</v>
      </c>
      <c r="I16" s="31">
        <v>264</v>
      </c>
      <c r="J16" s="31">
        <v>319</v>
      </c>
      <c r="K16" s="31">
        <v>119</v>
      </c>
      <c r="L16" s="31">
        <v>292</v>
      </c>
      <c r="M16" s="31">
        <v>219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2395</v>
      </c>
      <c r="AJ16" s="70"/>
    </row>
    <row r="17" spans="1:36" s="47" customFormat="1" x14ac:dyDescent="0.25">
      <c r="A17" s="46" t="s">
        <v>27</v>
      </c>
      <c r="B17" s="22">
        <f>B16*$B$8</f>
        <v>756.16</v>
      </c>
      <c r="C17" s="22">
        <f>C16*$B$8</f>
        <v>1117.56</v>
      </c>
      <c r="D17" s="22">
        <f t="shared" ref="D17:AG17" si="2">D16*$B$8</f>
        <v>344.71999999999997</v>
      </c>
      <c r="E17" s="22">
        <f t="shared" si="2"/>
        <v>305.79999999999995</v>
      </c>
      <c r="F17" s="22">
        <f t="shared" si="2"/>
        <v>444.79999999999995</v>
      </c>
      <c r="G17" s="22">
        <f t="shared" si="2"/>
        <v>422.55999999999995</v>
      </c>
      <c r="H17" s="22">
        <f t="shared" si="2"/>
        <v>3180.3199999999997</v>
      </c>
      <c r="I17" s="22">
        <f t="shared" si="2"/>
        <v>1467.84</v>
      </c>
      <c r="J17" s="22">
        <f t="shared" si="2"/>
        <v>1773.6399999999999</v>
      </c>
      <c r="K17" s="22">
        <f t="shared" si="2"/>
        <v>661.64</v>
      </c>
      <c r="L17" s="22">
        <f t="shared" si="2"/>
        <v>1623.52</v>
      </c>
      <c r="M17" s="22">
        <f t="shared" si="2"/>
        <v>1217.6399999999999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13316.199999999999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136</v>
      </c>
      <c r="C22" s="20">
        <f t="shared" ref="C22:AG23" si="5">+C16+C18+C20</f>
        <v>201</v>
      </c>
      <c r="D22" s="20">
        <f t="shared" si="5"/>
        <v>62</v>
      </c>
      <c r="E22" s="20">
        <f t="shared" si="5"/>
        <v>55</v>
      </c>
      <c r="F22" s="20">
        <f t="shared" si="5"/>
        <v>80</v>
      </c>
      <c r="G22" s="20">
        <f t="shared" si="5"/>
        <v>76</v>
      </c>
      <c r="H22" s="20">
        <f t="shared" si="5"/>
        <v>572</v>
      </c>
      <c r="I22" s="20">
        <f t="shared" si="5"/>
        <v>264</v>
      </c>
      <c r="J22" s="20">
        <f t="shared" si="5"/>
        <v>319</v>
      </c>
      <c r="K22" s="20">
        <f t="shared" si="5"/>
        <v>119</v>
      </c>
      <c r="L22" s="20">
        <f t="shared" si="5"/>
        <v>292</v>
      </c>
      <c r="M22" s="20">
        <f t="shared" si="5"/>
        <v>219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2395</v>
      </c>
    </row>
    <row r="23" spans="1:36" s="47" customFormat="1" x14ac:dyDescent="0.25">
      <c r="A23" s="48" t="s">
        <v>26</v>
      </c>
      <c r="B23" s="19">
        <f>+B17+B19+B21</f>
        <v>756.16</v>
      </c>
      <c r="C23" s="19">
        <f t="shared" si="5"/>
        <v>1117.56</v>
      </c>
      <c r="D23" s="19">
        <f t="shared" si="5"/>
        <v>344.71999999999997</v>
      </c>
      <c r="E23" s="19">
        <f t="shared" si="5"/>
        <v>305.79999999999995</v>
      </c>
      <c r="F23" s="19">
        <f t="shared" si="5"/>
        <v>444.79999999999995</v>
      </c>
      <c r="G23" s="19">
        <f t="shared" si="5"/>
        <v>422.55999999999995</v>
      </c>
      <c r="H23" s="19">
        <f t="shared" si="5"/>
        <v>3180.3199999999997</v>
      </c>
      <c r="I23" s="19">
        <f t="shared" si="5"/>
        <v>1467.84</v>
      </c>
      <c r="J23" s="19">
        <f t="shared" si="5"/>
        <v>1773.6399999999999</v>
      </c>
      <c r="K23" s="19">
        <f t="shared" si="5"/>
        <v>661.64</v>
      </c>
      <c r="L23" s="19">
        <f t="shared" si="5"/>
        <v>1623.52</v>
      </c>
      <c r="M23" s="19">
        <f t="shared" si="5"/>
        <v>1217.6399999999999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13316.199999999999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21.88</v>
      </c>
      <c r="E32" s="36"/>
      <c r="F32" s="36">
        <v>3.61</v>
      </c>
      <c r="G32" s="36">
        <v>16.48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41.97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121.65279999999998</v>
      </c>
      <c r="E33" s="22">
        <f t="shared" si="12"/>
        <v>0</v>
      </c>
      <c r="F33" s="22">
        <f t="shared" si="12"/>
        <v>20.071599999999997</v>
      </c>
      <c r="G33" s="22">
        <f t="shared" si="12"/>
        <v>91.628799999999998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233.35319999999996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21.88</v>
      </c>
      <c r="E38" s="20">
        <f t="shared" si="15"/>
        <v>0</v>
      </c>
      <c r="F38" s="20">
        <f t="shared" si="15"/>
        <v>3.61</v>
      </c>
      <c r="G38" s="20">
        <f t="shared" si="15"/>
        <v>16.48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41.97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121.65279999999998</v>
      </c>
      <c r="E39" s="19">
        <f t="shared" si="15"/>
        <v>0</v>
      </c>
      <c r="F39" s="19">
        <f t="shared" si="15"/>
        <v>20.071599999999997</v>
      </c>
      <c r="G39" s="19">
        <f t="shared" si="15"/>
        <v>91.628799999999998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233.35319999999996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8.4</v>
      </c>
      <c r="J40" s="36"/>
      <c r="K40" s="36"/>
      <c r="L40" s="36"/>
      <c r="M40" s="36">
        <v>22.86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31.259999999999998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46.704000000000001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127.10159999999999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173.8056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8.4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22.86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31.259999999999998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46.704000000000001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127.10159999999999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173.8056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1231.44</v>
      </c>
      <c r="C49" s="44">
        <v>778.19</v>
      </c>
      <c r="D49" s="44">
        <v>379.39</v>
      </c>
      <c r="E49" s="44">
        <v>0</v>
      </c>
      <c r="F49" s="44">
        <v>747.31</v>
      </c>
      <c r="G49" s="44">
        <v>617.41999999999996</v>
      </c>
      <c r="H49" s="44">
        <v>163.22999999999999</v>
      </c>
      <c r="I49" s="44"/>
      <c r="J49" s="44">
        <v>1801.92</v>
      </c>
      <c r="K49" s="44"/>
      <c r="L49" s="44">
        <v>633.29</v>
      </c>
      <c r="M49" s="45">
        <v>1422.44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7774.6299999999992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285.37</v>
      </c>
      <c r="D52" s="44"/>
      <c r="E52" s="44">
        <v>174.97</v>
      </c>
      <c r="F52" s="44"/>
      <c r="G52" s="44"/>
      <c r="H52" s="44">
        <v>1551.49</v>
      </c>
      <c r="I52" s="44">
        <v>1216.79</v>
      </c>
      <c r="J52" s="44"/>
      <c r="K52" s="44">
        <v>597.52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3826.14</v>
      </c>
    </row>
    <row r="53" spans="1:34" x14ac:dyDescent="0.25">
      <c r="A53" s="17" t="s">
        <v>18</v>
      </c>
      <c r="B53" s="44">
        <v>51.54</v>
      </c>
      <c r="C53" s="44">
        <v>119.12</v>
      </c>
      <c r="D53" s="44">
        <v>12.57</v>
      </c>
      <c r="E53" s="44">
        <v>10.39</v>
      </c>
      <c r="F53" s="44">
        <v>0</v>
      </c>
      <c r="G53" s="44">
        <v>137.99</v>
      </c>
      <c r="H53" s="44">
        <v>281.06</v>
      </c>
      <c r="I53" s="44">
        <v>530.78</v>
      </c>
      <c r="J53" s="44">
        <v>259.66000000000003</v>
      </c>
      <c r="K53" s="44">
        <v>60.19</v>
      </c>
      <c r="L53" s="44"/>
      <c r="M53" s="45">
        <v>312.54000000000002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1775.8400000000001</v>
      </c>
    </row>
    <row r="54" spans="1:34" x14ac:dyDescent="0.25">
      <c r="A54" s="17" t="s">
        <v>114</v>
      </c>
      <c r="B54" s="44">
        <v>173.13</v>
      </c>
      <c r="C54" s="44">
        <v>20</v>
      </c>
      <c r="D54" s="44"/>
      <c r="E54" s="44"/>
      <c r="F54" s="44"/>
      <c r="G54" s="44">
        <v>59.99</v>
      </c>
      <c r="H54" s="44"/>
      <c r="I54" s="44"/>
      <c r="J54" s="44"/>
      <c r="K54" s="44"/>
      <c r="L54" s="44">
        <v>80.069999999999993</v>
      </c>
      <c r="M54" s="45">
        <v>10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343.19</v>
      </c>
    </row>
    <row r="55" spans="1:34" x14ac:dyDescent="0.25">
      <c r="A55" s="17" t="s">
        <v>52</v>
      </c>
      <c r="B55" s="44">
        <v>0</v>
      </c>
      <c r="C55" s="44">
        <v>24.83</v>
      </c>
      <c r="D55" s="44">
        <v>0</v>
      </c>
      <c r="E55" s="44">
        <v>0</v>
      </c>
      <c r="F55" s="44">
        <v>26.33</v>
      </c>
      <c r="G55" s="44">
        <v>42.64</v>
      </c>
      <c r="H55" s="44">
        <v>93.83</v>
      </c>
      <c r="I55" s="44"/>
      <c r="J55" s="44">
        <v>44.99</v>
      </c>
      <c r="K55" s="44"/>
      <c r="L55" s="44">
        <v>280.58</v>
      </c>
      <c r="M55" s="45">
        <v>88.16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601.36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33.18</v>
      </c>
      <c r="I58" s="44">
        <v>36.21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69.39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2441.27</v>
      </c>
      <c r="C64" s="53">
        <f t="shared" ref="C64:AG64" si="21">+C15+C23+C31+C39+C47+C48+C49+C50+C51+C52+C53+C54+C55+C56+C57+C58+C59+C60+C61+C62+C63</f>
        <v>2425.0699999999997</v>
      </c>
      <c r="D64" s="53">
        <f t="shared" si="21"/>
        <v>859.83280000000002</v>
      </c>
      <c r="E64" s="53">
        <f t="shared" si="21"/>
        <v>548.66</v>
      </c>
      <c r="F64" s="53">
        <f t="shared" si="21"/>
        <v>1339.0115999999998</v>
      </c>
      <c r="G64" s="53">
        <f t="shared" si="21"/>
        <v>1442.7288000000001</v>
      </c>
      <c r="H64" s="53">
        <f t="shared" si="21"/>
        <v>5602.6100000000006</v>
      </c>
      <c r="I64" s="53">
        <f t="shared" si="21"/>
        <v>3393.3239999999996</v>
      </c>
      <c r="J64" s="53">
        <f t="shared" si="21"/>
        <v>3880.2099999999996</v>
      </c>
      <c r="K64" s="53">
        <f t="shared" si="21"/>
        <v>1358.35</v>
      </c>
      <c r="L64" s="53">
        <f t="shared" si="21"/>
        <v>2617.46</v>
      </c>
      <c r="M64" s="53">
        <f t="shared" si="21"/>
        <v>3300.3815999999997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29208.908799999997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2423.5100000000002</v>
      </c>
      <c r="C67" s="57">
        <f t="shared" ref="C67:L67" si="23">C12</f>
        <v>2420.87</v>
      </c>
      <c r="D67" s="57">
        <f t="shared" si="23"/>
        <v>859.09</v>
      </c>
      <c r="E67" s="57">
        <f t="shared" si="23"/>
        <v>547.39</v>
      </c>
      <c r="F67" s="57">
        <f t="shared" si="23"/>
        <v>1335.12</v>
      </c>
      <c r="G67" s="57">
        <f t="shared" si="23"/>
        <v>1438.63</v>
      </c>
      <c r="H67" s="57">
        <f t="shared" si="23"/>
        <v>5590.21</v>
      </c>
      <c r="I67" s="57">
        <f t="shared" si="23"/>
        <v>3387.53</v>
      </c>
      <c r="J67" s="57">
        <f t="shared" si="23"/>
        <v>3822.35</v>
      </c>
      <c r="K67" s="57">
        <f t="shared" si="23"/>
        <v>1359.36</v>
      </c>
      <c r="L67" s="57">
        <f t="shared" si="23"/>
        <v>2543.15</v>
      </c>
      <c r="M67" s="57">
        <f t="shared" si="22"/>
        <v>3296.52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29023.73</v>
      </c>
    </row>
    <row r="68" spans="1:34" s="47" customFormat="1" x14ac:dyDescent="0.25">
      <c r="A68" s="58" t="s">
        <v>93</v>
      </c>
      <c r="B68" s="59">
        <f t="shared" ref="B68:AG68" si="24">+B13+B14</f>
        <v>14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14</v>
      </c>
    </row>
    <row r="69" spans="1:34" s="47" customFormat="1" x14ac:dyDescent="0.25">
      <c r="A69" s="58" t="s">
        <v>94</v>
      </c>
      <c r="B69" s="59">
        <f>+B67+B68</f>
        <v>2437.5100000000002</v>
      </c>
      <c r="C69" s="59">
        <f t="shared" ref="C69:AG69" si="25">+C67+C68</f>
        <v>2420.87</v>
      </c>
      <c r="D69" s="59">
        <f t="shared" si="25"/>
        <v>859.09</v>
      </c>
      <c r="E69" s="59">
        <f t="shared" si="25"/>
        <v>547.39</v>
      </c>
      <c r="F69" s="59">
        <f t="shared" si="25"/>
        <v>1335.12</v>
      </c>
      <c r="G69" s="59">
        <f t="shared" si="25"/>
        <v>1438.63</v>
      </c>
      <c r="H69" s="59">
        <f t="shared" si="25"/>
        <v>5590.21</v>
      </c>
      <c r="I69" s="59">
        <f t="shared" si="25"/>
        <v>3387.53</v>
      </c>
      <c r="J69" s="59">
        <f t="shared" si="25"/>
        <v>3822.35</v>
      </c>
      <c r="K69" s="59">
        <f t="shared" si="25"/>
        <v>1359.36</v>
      </c>
      <c r="L69" s="59">
        <f t="shared" si="25"/>
        <v>2543.15</v>
      </c>
      <c r="M69" s="59">
        <f t="shared" si="25"/>
        <v>3296.52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29037.73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3.7599999999997635</v>
      </c>
      <c r="C70" s="57">
        <f t="shared" si="26"/>
        <v>4.1999999999998181</v>
      </c>
      <c r="D70" s="57">
        <f t="shared" si="26"/>
        <v>0.74279999999998836</v>
      </c>
      <c r="E70" s="57">
        <f t="shared" si="26"/>
        <v>1.2699999999999818</v>
      </c>
      <c r="F70" s="57">
        <f t="shared" si="26"/>
        <v>3.8915999999999258</v>
      </c>
      <c r="G70" s="57">
        <f t="shared" si="26"/>
        <v>4.0987999999999829</v>
      </c>
      <c r="H70" s="57">
        <f t="shared" si="26"/>
        <v>12.400000000000546</v>
      </c>
      <c r="I70" s="57">
        <f t="shared" si="26"/>
        <v>5.7939999999994143</v>
      </c>
      <c r="J70" s="57">
        <f t="shared" si="26"/>
        <v>57.859999999999673</v>
      </c>
      <c r="K70" s="57">
        <f t="shared" si="26"/>
        <v>-1.0099999999999909</v>
      </c>
      <c r="L70" s="57">
        <f t="shared" si="26"/>
        <v>74.309999999999945</v>
      </c>
      <c r="M70" s="57">
        <f t="shared" si="26"/>
        <v>3.8615999999997257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171.17879999999877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123</v>
      </c>
      <c r="I71" s="14"/>
      <c r="J71" s="14" t="s">
        <v>124</v>
      </c>
      <c r="K71" s="14"/>
      <c r="L71" s="14" t="s">
        <v>126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125</v>
      </c>
      <c r="AH72" s="47"/>
    </row>
    <row r="73" spans="1:34" x14ac:dyDescent="0.25">
      <c r="J73" s="12">
        <v>3.64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51" sqref="AH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3073.92</v>
      </c>
      <c r="C12" s="26">
        <v>1912.6</v>
      </c>
      <c r="D12" s="26">
        <v>4266.58</v>
      </c>
      <c r="E12" s="26">
        <v>6.85</v>
      </c>
      <c r="F12" s="26">
        <v>979.79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10239.740000000002</v>
      </c>
      <c r="AI12" s="26">
        <v>10092.17</v>
      </c>
      <c r="AJ12" s="69">
        <f>+AI12-AH12</f>
        <v>-147.57000000000153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233.5</v>
      </c>
      <c r="C15" s="23">
        <v>78</v>
      </c>
      <c r="D15" s="23">
        <v>119.5</v>
      </c>
      <c r="E15" s="23">
        <v>7</v>
      </c>
      <c r="F15" s="23">
        <v>130.5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568.5</v>
      </c>
    </row>
    <row r="16" spans="1:36" s="32" customFormat="1" x14ac:dyDescent="0.25">
      <c r="A16" s="30" t="s">
        <v>20</v>
      </c>
      <c r="B16" s="31">
        <v>217</v>
      </c>
      <c r="C16" s="31">
        <v>208</v>
      </c>
      <c r="D16" s="31">
        <v>460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885</v>
      </c>
      <c r="AJ16" s="70"/>
    </row>
    <row r="17" spans="1:36" s="47" customFormat="1" x14ac:dyDescent="0.25">
      <c r="A17" s="46" t="s">
        <v>27</v>
      </c>
      <c r="B17" s="22">
        <f>B16*$B$8</f>
        <v>1206.52</v>
      </c>
      <c r="C17" s="22">
        <f>C16*$B$8</f>
        <v>1156.48</v>
      </c>
      <c r="D17" s="22">
        <f t="shared" ref="D17:AG17" si="2">D16*$B$8</f>
        <v>2557.6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4920.6000000000004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217</v>
      </c>
      <c r="C22" s="20">
        <f t="shared" ref="C22:AG23" si="5">+C16+C18+C20</f>
        <v>208</v>
      </c>
      <c r="D22" s="20">
        <f t="shared" si="5"/>
        <v>460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885</v>
      </c>
    </row>
    <row r="23" spans="1:36" s="47" customFormat="1" x14ac:dyDescent="0.25">
      <c r="A23" s="48" t="s">
        <v>26</v>
      </c>
      <c r="B23" s="19">
        <f>+B17+B19+B21</f>
        <v>1206.52</v>
      </c>
      <c r="C23" s="19">
        <f t="shared" si="5"/>
        <v>1156.48</v>
      </c>
      <c r="D23" s="19">
        <f t="shared" si="5"/>
        <v>2557.6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4920.6000000000004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25.51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25.51</v>
      </c>
    </row>
    <row r="33" spans="1:34" s="47" customFormat="1" x14ac:dyDescent="0.25">
      <c r="A33" s="46" t="s">
        <v>35</v>
      </c>
      <c r="B33" s="22">
        <f>B32*$B$8</f>
        <v>141.8356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141.8356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25.51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25.51</v>
      </c>
    </row>
    <row r="39" spans="1:34" s="47" customFormat="1" x14ac:dyDescent="0.25">
      <c r="A39" s="48" t="s">
        <v>42</v>
      </c>
      <c r="B39" s="19">
        <f>+B33+B35+B37</f>
        <v>141.8356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141.8356</v>
      </c>
    </row>
    <row r="40" spans="1:34" x14ac:dyDescent="0.25">
      <c r="A40" s="13" t="s">
        <v>43</v>
      </c>
      <c r="B40" s="36"/>
      <c r="C40" s="36"/>
      <c r="D40" s="36">
        <v>47.93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47.93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266.49079999999998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266.49079999999998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47.93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47.93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266.49079999999998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266.49079999999998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1051.6500000000001</v>
      </c>
      <c r="C49" s="44">
        <v>642.1</v>
      </c>
      <c r="D49" s="44">
        <v>1089.74</v>
      </c>
      <c r="E49" s="44"/>
      <c r="F49" s="44">
        <v>803.86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3587.35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414.65</v>
      </c>
      <c r="C53" s="44">
        <v>41.23</v>
      </c>
      <c r="D53" s="44">
        <v>99.65</v>
      </c>
      <c r="E53" s="44"/>
      <c r="F53" s="44">
        <v>45.41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600.93999999999994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31.15</v>
      </c>
      <c r="C55" s="44"/>
      <c r="D55" s="44">
        <v>140.62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171.77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3079.3056000000001</v>
      </c>
      <c r="C64" s="53">
        <f t="shared" ref="C64:AG64" si="21">+C15+C23+C31+C39+C47+C48+C49+C50+C51+C52+C53+C54+C55+C56+C57+C58+C59+C60+C61+C62+C63</f>
        <v>1917.81</v>
      </c>
      <c r="D64" s="53">
        <f t="shared" si="21"/>
        <v>4273.6007999999993</v>
      </c>
      <c r="E64" s="53">
        <f t="shared" si="21"/>
        <v>7</v>
      </c>
      <c r="F64" s="53">
        <f t="shared" si="21"/>
        <v>979.77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10257.4864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3073.92</v>
      </c>
      <c r="C67" s="57">
        <f t="shared" ref="C67:L67" si="23">C12</f>
        <v>1912.6</v>
      </c>
      <c r="D67" s="57">
        <f t="shared" si="23"/>
        <v>4266.58</v>
      </c>
      <c r="E67" s="57">
        <f t="shared" si="23"/>
        <v>6.85</v>
      </c>
      <c r="F67" s="57">
        <f t="shared" si="23"/>
        <v>979.79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10239.740000000002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3073.92</v>
      </c>
      <c r="C69" s="59">
        <f t="shared" ref="C69:AG69" si="25">+C67+C68</f>
        <v>1912.6</v>
      </c>
      <c r="D69" s="59">
        <f t="shared" si="25"/>
        <v>4266.58</v>
      </c>
      <c r="E69" s="59">
        <f t="shared" si="25"/>
        <v>6.85</v>
      </c>
      <c r="F69" s="59">
        <f t="shared" si="25"/>
        <v>979.79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10239.740000000002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5.3856000000000677</v>
      </c>
      <c r="C70" s="57">
        <f t="shared" si="26"/>
        <v>5.2100000000000364</v>
      </c>
      <c r="D70" s="57">
        <f t="shared" si="26"/>
        <v>7.0207999999993262</v>
      </c>
      <c r="E70" s="57">
        <f t="shared" si="26"/>
        <v>0.15000000000000036</v>
      </c>
      <c r="F70" s="57">
        <f t="shared" si="26"/>
        <v>-1.999999999998181E-2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17.746399999999447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J22" sqref="AJ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57</v>
      </c>
      <c r="C11" s="5" t="s">
        <v>54</v>
      </c>
      <c r="D11" s="5" t="s">
        <v>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1796.91</v>
      </c>
      <c r="C12" s="26">
        <v>5281.81</v>
      </c>
      <c r="D12" s="26">
        <v>2836.42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9915.14</v>
      </c>
      <c r="AI12" s="26">
        <v>9831.23</v>
      </c>
      <c r="AJ12" s="69">
        <f>+AI12-AH12</f>
        <v>-83.909999999999854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434</v>
      </c>
      <c r="C15" s="23">
        <v>438</v>
      </c>
      <c r="D15" s="23">
        <v>474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1346</v>
      </c>
    </row>
    <row r="16" spans="1:36" s="32" customFormat="1" x14ac:dyDescent="0.25">
      <c r="A16" s="30" t="s">
        <v>20</v>
      </c>
      <c r="B16" s="31"/>
      <c r="C16" s="31">
        <v>352</v>
      </c>
      <c r="D16" s="31">
        <v>193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1957.12</v>
      </c>
      <c r="D17" s="22">
        <f t="shared" ref="D17:AG17" si="2">D16*$B$8</f>
        <v>1073.08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3030.2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352</v>
      </c>
      <c r="D22" s="20">
        <f t="shared" si="5"/>
        <v>193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545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1957.12</v>
      </c>
      <c r="D23" s="19">
        <f t="shared" si="5"/>
        <v>1073.08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3030.2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10.74</v>
      </c>
      <c r="D40" s="36">
        <v>21.99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32.729999999999997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59.714399999999998</v>
      </c>
      <c r="D41" s="22">
        <f t="shared" si="16"/>
        <v>122.26439999999998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181.97879999999998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10.74</v>
      </c>
      <c r="D46" s="20">
        <f t="shared" si="19"/>
        <v>21.99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32.729999999999997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59.714399999999998</v>
      </c>
      <c r="D47" s="19">
        <f t="shared" si="19"/>
        <v>122.26439999999998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181.97879999999998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782.64</v>
      </c>
      <c r="C49" s="44">
        <v>1742.99</v>
      </c>
      <c r="D49" s="44">
        <v>837.76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3363.3900000000003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580.25</v>
      </c>
      <c r="C53" s="44">
        <v>820.92</v>
      </c>
      <c r="D53" s="44">
        <v>348.13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1749.3000000000002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243.74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243.74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1796.8899999999999</v>
      </c>
      <c r="C64" s="53">
        <f t="shared" ref="C64:AG64" si="21">+C15+C23+C31+C39+C47+C48+C49+C50+C51+C52+C53+C54+C55+C56+C57+C58+C59+C60+C61+C62+C63</f>
        <v>5262.4843999999994</v>
      </c>
      <c r="D64" s="53">
        <f t="shared" si="21"/>
        <v>2855.2344000000003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9914.6087999999982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3 D</v>
      </c>
      <c r="C66" s="55" t="str">
        <f>C11</f>
        <v>CAJA 1 N</v>
      </c>
      <c r="D66" s="55" t="str">
        <f t="shared" ref="D66:AG67" si="22">D11</f>
        <v>CAJA 2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1796.91</v>
      </c>
      <c r="C67" s="57">
        <f t="shared" ref="C67:L67" si="23">C12</f>
        <v>5281.81</v>
      </c>
      <c r="D67" s="57">
        <f t="shared" si="23"/>
        <v>2836.42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9915.14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1796.91</v>
      </c>
      <c r="C69" s="59">
        <f t="shared" ref="C69:AG69" si="25">+C67+C68</f>
        <v>5281.81</v>
      </c>
      <c r="D69" s="59">
        <f t="shared" si="25"/>
        <v>2836.42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9915.14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-2.0000000000209184E-2</v>
      </c>
      <c r="C70" s="57">
        <f t="shared" si="26"/>
        <v>-19.325600000001032</v>
      </c>
      <c r="D70" s="57">
        <f t="shared" si="26"/>
        <v>18.814400000000205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-0.53120000000103573</v>
      </c>
    </row>
    <row r="71" spans="1:34" ht="107.25" customHeight="1" x14ac:dyDescent="0.25">
      <c r="A71" s="77" t="s">
        <v>96</v>
      </c>
      <c r="B71" s="14"/>
      <c r="C71" s="14" t="s">
        <v>131</v>
      </c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132</v>
      </c>
      <c r="D72" s="12" t="s">
        <v>134</v>
      </c>
      <c r="AH72" s="47"/>
    </row>
    <row r="73" spans="1:34" x14ac:dyDescent="0.25">
      <c r="C73" s="12" t="s">
        <v>18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AH57" sqref="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1605.9</v>
      </c>
      <c r="C12" s="26">
        <v>1157.0999999999999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2763</v>
      </c>
      <c r="AI12" s="26">
        <v>2732.67</v>
      </c>
      <c r="AJ12" s="69">
        <f>+AI12-AH12</f>
        <v>-30.329999999999927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</v>
      </c>
      <c r="C15" s="23">
        <v>33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80</v>
      </c>
    </row>
    <row r="16" spans="1:36" s="32" customFormat="1" x14ac:dyDescent="0.25">
      <c r="A16" s="30" t="s">
        <v>20</v>
      </c>
      <c r="B16" s="31">
        <v>119</v>
      </c>
      <c r="C16" s="31">
        <v>79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198</v>
      </c>
      <c r="AJ16" s="70"/>
    </row>
    <row r="17" spans="1:36" s="47" customFormat="1" x14ac:dyDescent="0.25">
      <c r="A17" s="46" t="s">
        <v>27</v>
      </c>
      <c r="B17" s="22">
        <f>B16*$B$8</f>
        <v>661.64</v>
      </c>
      <c r="C17" s="22">
        <f>C16*$B$8</f>
        <v>439.23999999999995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1100.8799999999999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119</v>
      </c>
      <c r="C22" s="20">
        <f t="shared" ref="C22:AG23" si="5">+C16+C18+C20</f>
        <v>79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198</v>
      </c>
    </row>
    <row r="23" spans="1:36" s="47" customFormat="1" x14ac:dyDescent="0.25">
      <c r="A23" s="48" t="s">
        <v>26</v>
      </c>
      <c r="B23" s="19">
        <f>+B17+B19+B21</f>
        <v>661.64</v>
      </c>
      <c r="C23" s="19">
        <f t="shared" si="5"/>
        <v>439.23999999999995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1100.8799999999999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698.25</v>
      </c>
      <c r="C49" s="44">
        <v>655.14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1353.3899999999999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200.71</v>
      </c>
      <c r="C53" s="44">
        <v>8.6199999999999992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209.33</v>
      </c>
    </row>
    <row r="54" spans="1:34" x14ac:dyDescent="0.25">
      <c r="A54" s="17" t="s">
        <v>114</v>
      </c>
      <c r="B54" s="44"/>
      <c r="C54" s="44">
        <v>24.19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24.19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1607.6</v>
      </c>
      <c r="C64" s="53">
        <f t="shared" ref="C64:AG64" si="21">+C15+C23+C31+C39+C47+C48+C49+C50+C51+C52+C53+C54+C55+C56+C57+C58+C59+C60+C61+C62+C63</f>
        <v>1160.1899999999998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2767.79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1605.9</v>
      </c>
      <c r="C67" s="57">
        <f t="shared" ref="C67:L67" si="23">C12</f>
        <v>1157.0999999999999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2763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1605.9</v>
      </c>
      <c r="C69" s="59">
        <f t="shared" ref="C69:AG69" si="25">+C67+C68</f>
        <v>1157.0999999999999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2763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1.6999999999998181</v>
      </c>
      <c r="C70" s="57">
        <f t="shared" si="26"/>
        <v>3.0899999999999181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4.7899999999997362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386.3</v>
      </c>
      <c r="C12" s="26">
        <v>3889.85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4276.1499999999996</v>
      </c>
      <c r="AI12" s="26"/>
      <c r="AJ12" s="69">
        <f>+AI12-AH12</f>
        <v>-4276.1499999999996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7.5</v>
      </c>
      <c r="C15" s="23">
        <v>98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105.5</v>
      </c>
    </row>
    <row r="16" spans="1:36" s="32" customFormat="1" x14ac:dyDescent="0.25">
      <c r="A16" s="30" t="s">
        <v>20</v>
      </c>
      <c r="B16" s="31">
        <v>42</v>
      </c>
      <c r="C16" s="31">
        <v>368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410</v>
      </c>
      <c r="AJ16" s="70"/>
    </row>
    <row r="17" spans="1:36" s="47" customFormat="1" x14ac:dyDescent="0.25">
      <c r="A17" s="46" t="s">
        <v>27</v>
      </c>
      <c r="B17" s="22">
        <f>B16*$B$8</f>
        <v>233.51999999999998</v>
      </c>
      <c r="C17" s="22">
        <f>C16*$B$8</f>
        <v>2046.08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2279.6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368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410</v>
      </c>
    </row>
    <row r="23" spans="1:36" s="47" customFormat="1" x14ac:dyDescent="0.25">
      <c r="A23" s="48" t="s">
        <v>26</v>
      </c>
      <c r="B23" s="19">
        <f>+B17+B19+B21</f>
        <v>233.51999999999998</v>
      </c>
      <c r="C23" s="19">
        <f t="shared" si="5"/>
        <v>2046.08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2279.6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12.4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68.944000000000003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68.944000000000003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12.4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68.944000000000003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68.944000000000003</v>
      </c>
    </row>
    <row r="40" spans="1:34" x14ac:dyDescent="0.25">
      <c r="A40" s="13" t="s">
        <v>43</v>
      </c>
      <c r="B40" s="36"/>
      <c r="C40" s="36">
        <v>31.64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31.64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175.91839999999999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175.91839999999999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31.64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31.64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175.91839999999999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175.91839999999999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132.65</v>
      </c>
      <c r="C49" s="44">
        <v>1249.6600000000001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1382.3100000000002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11.4</v>
      </c>
      <c r="C53" s="44">
        <v>172.76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184.16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50.04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385.06999999999994</v>
      </c>
      <c r="C64" s="53">
        <f t="shared" ref="C64:AG64" si="21">+C15+C23+C31+C39+C47+C48+C49+C50+C51+C52+C53+C54+C55+C56+C57+C58+C59+C60+C61+C62+C63</f>
        <v>3861.4023999999999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4246.4723999999997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386.3</v>
      </c>
      <c r="C67" s="57">
        <f t="shared" ref="C67:L67" si="23">C12</f>
        <v>3889.85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4276.1499999999996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386.3</v>
      </c>
      <c r="C69" s="59">
        <f t="shared" ref="C69:AG69" si="25">+C67+C68</f>
        <v>3889.85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4276.1499999999996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-1.230000000000075</v>
      </c>
      <c r="C70" s="57">
        <f t="shared" si="26"/>
        <v>-28.447599999999966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-29.677600000000041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2939.04</v>
      </c>
      <c r="C12" s="26">
        <v>4983.09</v>
      </c>
      <c r="D12" s="26">
        <v>2555.35</v>
      </c>
      <c r="E12" s="26">
        <v>5420.94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15898.419999999998</v>
      </c>
      <c r="AI12" s="26">
        <v>15742.33</v>
      </c>
      <c r="AJ12" s="69">
        <f>+AI12-AH12</f>
        <v>-156.08999999999833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309</v>
      </c>
      <c r="C15" s="23">
        <v>722</v>
      </c>
      <c r="D15" s="23">
        <v>308</v>
      </c>
      <c r="E15" s="23">
        <v>720.5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2059.5</v>
      </c>
    </row>
    <row r="16" spans="1:36" s="32" customFormat="1" x14ac:dyDescent="0.25">
      <c r="A16" s="30" t="s">
        <v>20</v>
      </c>
      <c r="B16" s="31">
        <v>135</v>
      </c>
      <c r="C16" s="31">
        <v>305</v>
      </c>
      <c r="D16" s="31">
        <v>198</v>
      </c>
      <c r="E16" s="31">
        <v>400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1038</v>
      </c>
      <c r="AJ16" s="70"/>
    </row>
    <row r="17" spans="1:36" s="47" customFormat="1" x14ac:dyDescent="0.25">
      <c r="A17" s="46" t="s">
        <v>27</v>
      </c>
      <c r="B17" s="22">
        <f>B16*$B$8</f>
        <v>750.59999999999991</v>
      </c>
      <c r="C17" s="22">
        <f>C16*$B$8</f>
        <v>1695.8</v>
      </c>
      <c r="D17" s="22">
        <f t="shared" ref="D17:AG17" si="2">D16*$B$8</f>
        <v>1100.8799999999999</v>
      </c>
      <c r="E17" s="22">
        <f t="shared" si="2"/>
        <v>2224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5771.28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305</v>
      </c>
      <c r="D22" s="20">
        <f t="shared" si="5"/>
        <v>198</v>
      </c>
      <c r="E22" s="20">
        <f t="shared" si="5"/>
        <v>400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1038</v>
      </c>
    </row>
    <row r="23" spans="1:36" s="47" customFormat="1" x14ac:dyDescent="0.25">
      <c r="A23" s="48" t="s">
        <v>26</v>
      </c>
      <c r="B23" s="19">
        <f>+B17+B19+B21</f>
        <v>750.59999999999991</v>
      </c>
      <c r="C23" s="19">
        <f t="shared" si="5"/>
        <v>1695.8</v>
      </c>
      <c r="D23" s="19">
        <f t="shared" si="5"/>
        <v>1100.8799999999999</v>
      </c>
      <c r="E23" s="19">
        <f t="shared" si="5"/>
        <v>2224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5771.28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1785.3</v>
      </c>
      <c r="C49" s="44">
        <v>2250.5300000000002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4035.83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915.51</v>
      </c>
      <c r="E52" s="44">
        <v>2192.44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3107.95</v>
      </c>
    </row>
    <row r="53" spans="1:34" x14ac:dyDescent="0.25">
      <c r="A53" s="17" t="s">
        <v>18</v>
      </c>
      <c r="B53" s="44">
        <v>61.68</v>
      </c>
      <c r="C53" s="44">
        <v>218.87</v>
      </c>
      <c r="D53" s="44">
        <v>233.82</v>
      </c>
      <c r="E53" s="44">
        <v>303.27999999999997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817.65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35.47</v>
      </c>
      <c r="C55" s="44">
        <v>102.07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137.54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2942.0499999999993</v>
      </c>
      <c r="C64" s="53">
        <f t="shared" ref="C64:AG64" si="21">+C15+C23+C31+C39+C47+C48+C49+C50+C51+C52+C53+C54+C55+C56+C57+C58+C59+C60+C61+C62+C63</f>
        <v>4989.2699999999995</v>
      </c>
      <c r="D64" s="53">
        <f t="shared" si="21"/>
        <v>2558.21</v>
      </c>
      <c r="E64" s="53">
        <f t="shared" si="21"/>
        <v>5440.22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15929.75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2939.04</v>
      </c>
      <c r="C67" s="57">
        <f t="shared" ref="C67:L67" si="23">C12</f>
        <v>4983.09</v>
      </c>
      <c r="D67" s="57">
        <f t="shared" si="23"/>
        <v>2555.35</v>
      </c>
      <c r="E67" s="57">
        <f t="shared" si="23"/>
        <v>5420.94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15898.419999999998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2939.04</v>
      </c>
      <c r="C69" s="59">
        <f t="shared" ref="C69:AG69" si="25">+C67+C68</f>
        <v>4983.09</v>
      </c>
      <c r="D69" s="59">
        <f t="shared" si="25"/>
        <v>2555.35</v>
      </c>
      <c r="E69" s="59">
        <f t="shared" si="25"/>
        <v>5420.94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15898.419999999998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3.0099999999993088</v>
      </c>
      <c r="C70" s="57">
        <f t="shared" si="26"/>
        <v>6.1799999999993815</v>
      </c>
      <c r="D70" s="57">
        <f t="shared" si="26"/>
        <v>2.8600000000001273</v>
      </c>
      <c r="E70" s="57">
        <f t="shared" si="26"/>
        <v>19.280000000000655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31.329999999999472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2022-07-08T13:10:37Z</dcterms:modified>
</cp:coreProperties>
</file>