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JULIO 2022\"/>
    </mc:Choice>
  </mc:AlternateContent>
  <bookViews>
    <workbookView xWindow="0" yWindow="0" windowWidth="7740" windowHeight="10890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X64" i="152"/>
  <c r="X70" i="152" s="1"/>
  <c r="H64" i="152"/>
  <c r="H70" i="152" s="1"/>
  <c r="W64" i="151"/>
  <c r="W70" i="151" s="1"/>
  <c r="G64" i="151"/>
  <c r="G70" i="151" s="1"/>
  <c r="M64" i="149"/>
  <c r="M70" i="149" s="1"/>
  <c r="AF64" i="152"/>
  <c r="AF70" i="152" s="1"/>
  <c r="P64" i="152"/>
  <c r="P70" i="152" s="1"/>
  <c r="AE64" i="151"/>
  <c r="AE70" i="151" s="1"/>
  <c r="O64" i="151"/>
  <c r="O70" i="151" s="1"/>
  <c r="AC64" i="149"/>
  <c r="AC70" i="149" s="1"/>
  <c r="AC64" i="150"/>
  <c r="AC70" i="150" s="1"/>
  <c r="U64" i="150"/>
  <c r="U70" i="150" s="1"/>
  <c r="M64" i="150"/>
  <c r="M70" i="150" s="1"/>
  <c r="E64" i="150"/>
  <c r="E70" i="150" s="1"/>
  <c r="Y64" i="150"/>
  <c r="Y70" i="150" s="1"/>
  <c r="I64" i="150"/>
  <c r="I70" i="150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H39" i="146" l="1"/>
  <c r="P39" i="146"/>
  <c r="X39" i="146"/>
  <c r="AF39" i="146"/>
  <c r="E47" i="146"/>
  <c r="M47" i="146"/>
  <c r="U47" i="146"/>
  <c r="AC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D39" i="146"/>
  <c r="L39" i="146"/>
  <c r="T39" i="146"/>
  <c r="AB39" i="146"/>
  <c r="I47" i="146"/>
  <c r="Q47" i="146"/>
  <c r="Y47" i="146"/>
  <c r="AG47" i="146"/>
  <c r="H69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Y23" i="40" s="1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B47" i="40" l="1"/>
  <c r="AG23" i="40"/>
  <c r="U23" i="40"/>
  <c r="AE47" i="40"/>
  <c r="W47" i="40"/>
  <c r="Q69" i="40"/>
  <c r="M69" i="40"/>
  <c r="T47" i="40"/>
  <c r="AE39" i="40"/>
  <c r="AA39" i="40"/>
  <c r="W39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V64" i="40" s="1"/>
  <c r="T31" i="40"/>
  <c r="AH30" i="40"/>
  <c r="B18" i="145" s="1"/>
  <c r="J18" i="145" s="1"/>
  <c r="AG31" i="40"/>
  <c r="AE31" i="40"/>
  <c r="AE64" i="40" s="1"/>
  <c r="AE70" i="40" s="1"/>
  <c r="AC31" i="40"/>
  <c r="AA31" i="40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I68" i="40"/>
  <c r="J68" i="40"/>
  <c r="K68" i="40"/>
  <c r="L68" i="40"/>
  <c r="B68" i="40"/>
  <c r="C17" i="40"/>
  <c r="AA64" i="40" l="1"/>
  <c r="AA70" i="40" s="1"/>
  <c r="L69" i="40"/>
  <c r="T64" i="40"/>
  <c r="T70" i="40" s="1"/>
  <c r="AB64" i="40"/>
  <c r="AB70" i="40" s="1"/>
  <c r="V70" i="40"/>
  <c r="H69" i="40"/>
  <c r="C69" i="40"/>
  <c r="Q39" i="40"/>
  <c r="AG64" i="40"/>
  <c r="AG70" i="40" s="1"/>
  <c r="M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R64" i="40" l="1"/>
  <c r="R70" i="40" s="1"/>
  <c r="P64" i="40"/>
  <c r="P70" i="40" s="1"/>
  <c r="M64" i="40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I47" i="40" s="1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G31" i="40" s="1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F39" i="40"/>
  <c r="E23" i="40"/>
  <c r="L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E64" i="40" l="1"/>
  <c r="E70" i="40" s="1"/>
  <c r="L64" i="40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<sst xmlns="http://schemas.openxmlformats.org/spreadsheetml/2006/main" count="742" uniqueCount="135">
  <si>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</si>
  <si>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</si>
  <si>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</si>
  <si>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</si>
  <si>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</si>
  <si>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</si>
  <si>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</si>
  <si>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</si>
  <si>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</si>
  <si>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</si>
  <si>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</si>
  <si>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</si>
  <si>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</si>
  <si>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</si>
  <si>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</si>
  <si>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</si>
  <si>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</si>
  <si>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</si>
  <si>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</si>
  <si>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</si>
  <si>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</si>
  <si>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</si>
  <si>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</si>
  <si>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</si>
  <si>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</si>
  <si>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</si>
  <si>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</si>
  <si>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</si>
  <si>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</si>
  <si>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</si>
  <si>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</si>
  <si>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</si>
  <si>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</si>
  <si>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</si>
  <si>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</si>
  <si>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</si>
  <si>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</si>
  <si>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</si>
  <si>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</si>
  <si>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</si>
  <si>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</si>
  <si>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</si>
  <si>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</si>
  <si>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</si>
  <si>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</si>
  <si>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</si>
  <si>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</si>
  <si>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</si>
  <si>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</si>
  <si>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</si>
  <si>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</si>
  <si>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</si>
  <si>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</si>
  <si>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</si>
  <si>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</si>
  <si>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</si>
  <si>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</si>
  <si>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</si>
  <si>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</si>
  <si>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</si>
  <si>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</si>
  <si>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</si>
  <si>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</si>
  <si>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</si>
  <si>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</si>
  <si>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</si>
  <si>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</si>
  <si>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</si>
  <si>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</si>
  <si>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</si>
  <si>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</si>
  <si>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</si>
  <si>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</si>
  <si>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</si>
  <si>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</si>
  <si>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</si>
  <si>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</si>
  <si>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</si>
  <si>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</si>
  <si>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</si>
  <si>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</si>
  <si>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</si>
  <si>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</si>
  <si>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</si>
  <si>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</si>
  <si>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</si>
  <si>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</si>
  <si>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</si>
  <si>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</si>
  <si>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</si>
  <si>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</si>
  <si>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</si>
  <si>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</si>
  <si>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</si>
  <si>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</si>
  <si>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</si>
  <si>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</si>
  <si>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</si>
  <si>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</si>
  <si>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</si>
  <si>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</si>
  <si>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</si>
  <si>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</si>
  <si>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</si>
  <si>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</si>
  <si>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</si>
  <si>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</si>
  <si>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</si>
  <si>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</si>
  <si>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</si>
  <si>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</si>
  <si>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</si>
  <si>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</si>
  <si>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</si>
  <si>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</si>
  <si>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</si>
  <si>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</si>
  <si>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</si>
  <si>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</si>
  <si>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</si>
  <si>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</si>
  <si>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</si>
  <si>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</si>
  <si>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06.07.22</t>
  </si>
  <si>
    <t>40F/C</t>
  </si>
  <si>
    <t>SOBRANTE PERIODICOS</t>
  </si>
  <si>
    <t>CAMBIO DE 35EPOR 35$</t>
  </si>
  <si>
    <t>96.30F/C</t>
  </si>
  <si>
    <t>4F/C</t>
  </si>
  <si>
    <t>88F/C</t>
  </si>
  <si>
    <t>1.50F/C</t>
  </si>
  <si>
    <t>18.50F/C</t>
  </si>
  <si>
    <t>SOBRANTE PAR DEBITO #7036</t>
  </si>
  <si>
    <t>34.50F/C</t>
  </si>
  <si>
    <t>8F/C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</si>
</sst>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48915.670000000006</v>
      </c>
      <c r="C2" s="43">
        <f>MODELO!AH12</f>
        <v>23951.850000000002</v>
      </c>
      <c r="D2" s="43">
        <f>EXQUISITECES!AH12</f>
        <v>7286.4099999999989</v>
      </c>
      <c r="E2" s="43">
        <f>HOYADA!AH12</f>
        <v>10127.859999999999</v>
      </c>
      <c r="F2" s="43">
        <f>FARMASTOP!AH12</f>
        <v>1844.0900000000001</v>
      </c>
      <c r="G2" s="43">
        <f>BOCAS!AH12</f>
        <v>1466.54</v>
      </c>
      <c r="H2" s="43">
        <f>LAGUNETICA!AH12</f>
        <v>14101.02</v>
      </c>
      <c r="I2" s="43">
        <f>SANANTONIO!AH12</f>
        <v>0</v>
      </c>
      <c r="J2" s="43">
        <f>SUM(B2:I2)</f>
        <v>107693.44</v>
      </c>
    </row>
    <row r="3" spans="1:10" x14ac:dyDescent="0.25">
      <c r="A3" s="46" t="s">
        <v>0</v>
      </c>
      <c r="B3" s="43">
        <f>AUTOMERCADO!AH15</f>
        <v>1356.5</v>
      </c>
      <c r="C3" s="43">
        <f>MODELO!AH15</f>
        <v>1212.4000000000001</v>
      </c>
      <c r="D3" s="43">
        <f>EXQUISITECES!AH15</f>
        <v>137.5</v>
      </c>
      <c r="E3" s="43">
        <f>HOYADA!AH15</f>
        <v>1553.5</v>
      </c>
      <c r="F3" s="43">
        <f>FARMASTOP!AH15</f>
        <v>46</v>
      </c>
      <c r="G3" s="43">
        <f>BOCAS!AH15</f>
        <v>0</v>
      </c>
      <c r="H3" s="43">
        <f>LAGUNETICA!AH15</f>
        <v>1625</v>
      </c>
      <c r="I3" s="43">
        <f>SANANTONIO!AH15</f>
        <v>0</v>
      </c>
      <c r="J3" s="43">
        <f t="shared" ref="J3:J52" si="0">SUM(B3:I3)</f>
        <v>5930.9</v>
      </c>
    </row>
    <row r="4" spans="1:10" x14ac:dyDescent="0.25">
      <c r="A4" s="73" t="s">
        <v>20</v>
      </c>
      <c r="B4" s="43">
        <f>AUTOMERCADO!AH16</f>
        <v>4074</v>
      </c>
      <c r="C4" s="43">
        <f>MODELO!AH16</f>
        <v>1628</v>
      </c>
      <c r="D4" s="43">
        <f>EXQUISITECES!AH16</f>
        <v>648</v>
      </c>
      <c r="E4" s="43">
        <f>HOYADA!AH16</f>
        <v>441</v>
      </c>
      <c r="F4" s="43">
        <f>FARMASTOP!AH16</f>
        <v>109</v>
      </c>
      <c r="G4" s="43">
        <f>BOCAS!AH16</f>
        <v>184</v>
      </c>
      <c r="H4" s="43">
        <f>LAGUNETICA!AH16</f>
        <v>937</v>
      </c>
      <c r="I4" s="43">
        <f>SANANTONIO!AH16</f>
        <v>0</v>
      </c>
      <c r="J4" s="43">
        <f t="shared" si="0"/>
        <v>8021</v>
      </c>
    </row>
    <row r="5" spans="1:10" x14ac:dyDescent="0.25">
      <c r="A5" s="46" t="s">
        <v>27</v>
      </c>
      <c r="B5" s="43">
        <f>AUTOMERCADO!AH17</f>
        <v>22651.440000000002</v>
      </c>
      <c r="C5" s="43">
        <f>MODELO!AH17</f>
        <v>9051.6799999999985</v>
      </c>
      <c r="D5" s="43">
        <f>EXQUISITECES!AH17</f>
        <v>3602.8799999999997</v>
      </c>
      <c r="E5" s="43">
        <f>HOYADA!AH17</f>
        <v>2451.96</v>
      </c>
      <c r="F5" s="43">
        <f>FARMASTOP!AH17</f>
        <v>606.04</v>
      </c>
      <c r="G5" s="43">
        <f>BOCAS!AH17</f>
        <v>1023.04</v>
      </c>
      <c r="H5" s="43">
        <f>LAGUNETICA!AH17</f>
        <v>5209.7199999999993</v>
      </c>
      <c r="I5" s="43">
        <f>SANANTONIO!AH17</f>
        <v>0</v>
      </c>
      <c r="J5" s="43">
        <f t="shared" si="0"/>
        <v>44596.76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4074</v>
      </c>
      <c r="C10" s="43">
        <f>MODELO!AH22</f>
        <v>1628</v>
      </c>
      <c r="D10" s="43">
        <f>EXQUISITECES!AH22</f>
        <v>648</v>
      </c>
      <c r="E10" s="43">
        <f>HOYADA!AH22</f>
        <v>441</v>
      </c>
      <c r="F10" s="43">
        <f>FARMASTOP!AH22</f>
        <v>109</v>
      </c>
      <c r="G10" s="43">
        <f>BOCAS!AH22</f>
        <v>184</v>
      </c>
      <c r="H10" s="43">
        <f>LAGUNETICA!AH22</f>
        <v>937</v>
      </c>
      <c r="I10" s="43">
        <f>SANANTONIO!AH22</f>
        <v>0</v>
      </c>
      <c r="J10" s="43">
        <f t="shared" si="0"/>
        <v>8021</v>
      </c>
    </row>
    <row r="11" spans="1:10" x14ac:dyDescent="0.25">
      <c r="A11" s="48" t="s">
        <v>26</v>
      </c>
      <c r="B11" s="43">
        <f>AUTOMERCADO!AH23</f>
        <v>22651.440000000002</v>
      </c>
      <c r="C11" s="43">
        <f>MODELO!AH23</f>
        <v>9051.6799999999985</v>
      </c>
      <c r="D11" s="43">
        <f>EXQUISITECES!AH23</f>
        <v>3602.8799999999997</v>
      </c>
      <c r="E11" s="43">
        <f>HOYADA!AH23</f>
        <v>2451.96</v>
      </c>
      <c r="F11" s="43">
        <f>FARMASTOP!AH23</f>
        <v>606.04</v>
      </c>
      <c r="G11" s="43">
        <f>BOCAS!AH23</f>
        <v>1023.04</v>
      </c>
      <c r="H11" s="43">
        <f>LAGUNETICA!AH23</f>
        <v>5209.7199999999993</v>
      </c>
      <c r="I11" s="43">
        <f>SANANTONIO!AH23</f>
        <v>0</v>
      </c>
      <c r="J11" s="43">
        <f t="shared" si="0"/>
        <v>44596.76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290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290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290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290</v>
      </c>
    </row>
    <row r="20" spans="1:10" x14ac:dyDescent="0.25">
      <c r="A20" s="46" t="s">
        <v>34</v>
      </c>
      <c r="B20" s="43">
        <f>AUTOMERCADO!AH32</f>
        <v>150.5</v>
      </c>
      <c r="C20" s="43">
        <f>MODELO!AH32</f>
        <v>46.2</v>
      </c>
      <c r="D20" s="43">
        <f>EXQUISITECES!AH32</f>
        <v>24.27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220.97</v>
      </c>
    </row>
    <row r="21" spans="1:10" x14ac:dyDescent="0.25">
      <c r="A21" s="46" t="s">
        <v>35</v>
      </c>
      <c r="B21" s="43">
        <f>AUTOMERCADO!AH33</f>
        <v>836.78</v>
      </c>
      <c r="C21" s="43">
        <f>MODELO!AH33</f>
        <v>256.87200000000001</v>
      </c>
      <c r="D21" s="43">
        <f>EXQUISITECES!AH33</f>
        <v>134.94119999999998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1228.5932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150.5</v>
      </c>
      <c r="C26" s="43">
        <f>MODELO!AH38</f>
        <v>46.2</v>
      </c>
      <c r="D26" s="43">
        <f>EXQUISITECES!AH38</f>
        <v>24.27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220.97</v>
      </c>
    </row>
    <row r="27" spans="1:10" x14ac:dyDescent="0.25">
      <c r="A27" s="48" t="s">
        <v>42</v>
      </c>
      <c r="B27" s="43">
        <f>AUTOMERCADO!AH39</f>
        <v>836.78</v>
      </c>
      <c r="C27" s="43">
        <f>MODELO!AH39</f>
        <v>256.87200000000001</v>
      </c>
      <c r="D27" s="43">
        <f>EXQUISITECES!AH39</f>
        <v>134.94119999999998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1228.5932</v>
      </c>
    </row>
    <row r="28" spans="1:10" x14ac:dyDescent="0.25">
      <c r="A28" s="46" t="s">
        <v>43</v>
      </c>
      <c r="B28" s="43">
        <f>AUTOMERCADO!AH40</f>
        <v>391.32</v>
      </c>
      <c r="C28" s="43">
        <f>MODELO!AH40</f>
        <v>9.16</v>
      </c>
      <c r="D28" s="43">
        <f>EXQUISITECES!AH40</f>
        <v>0</v>
      </c>
      <c r="E28" s="43">
        <f>HOYADA!AH40</f>
        <v>39.379999999999995</v>
      </c>
      <c r="F28" s="43">
        <f>FARMASTOP!AH40</f>
        <v>0</v>
      </c>
      <c r="G28" s="43">
        <f>BOCAS!AH40</f>
        <v>3.89</v>
      </c>
      <c r="H28" s="43">
        <f>LAGUNETICA!AH40</f>
        <v>0</v>
      </c>
      <c r="I28" s="43">
        <f>SANANTONIO!AH40</f>
        <v>0</v>
      </c>
      <c r="J28" s="43">
        <f t="shared" si="0"/>
        <v>443.75</v>
      </c>
    </row>
    <row r="29" spans="1:10" x14ac:dyDescent="0.25">
      <c r="A29" s="46" t="s">
        <v>44</v>
      </c>
      <c r="B29" s="43">
        <f>AUTOMERCADO!AH41</f>
        <v>2175.7391999999995</v>
      </c>
      <c r="C29" s="43">
        <f>MODELO!AH41</f>
        <v>50.929600000000001</v>
      </c>
      <c r="D29" s="43">
        <f>EXQUISITECES!AH41</f>
        <v>0</v>
      </c>
      <c r="E29" s="43">
        <f>HOYADA!AH41</f>
        <v>218.9528</v>
      </c>
      <c r="F29" s="43">
        <f>FARMASTOP!AH41</f>
        <v>0</v>
      </c>
      <c r="G29" s="43">
        <f>BOCAS!AH41</f>
        <v>21.628399999999999</v>
      </c>
      <c r="H29" s="43">
        <f>LAGUNETICA!AH41</f>
        <v>0</v>
      </c>
      <c r="I29" s="43">
        <f>SANANTONIO!AH41</f>
        <v>0</v>
      </c>
      <c r="J29" s="43">
        <f t="shared" si="0"/>
        <v>2467.2499999999995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391.32</v>
      </c>
      <c r="C34" s="43">
        <f>MODELO!AH46</f>
        <v>9.16</v>
      </c>
      <c r="D34" s="43">
        <f>EXQUISITECES!AH46</f>
        <v>0</v>
      </c>
      <c r="E34" s="43">
        <f>HOYADA!AH46</f>
        <v>39.379999999999995</v>
      </c>
      <c r="F34" s="43">
        <f>FARMASTOP!AH46</f>
        <v>0</v>
      </c>
      <c r="G34" s="43">
        <f>BOCAS!AH46</f>
        <v>3.89</v>
      </c>
      <c r="H34" s="43">
        <f>LAGUNETICA!AH46</f>
        <v>0</v>
      </c>
      <c r="I34" s="43">
        <f>SANANTONIO!AH46</f>
        <v>0</v>
      </c>
      <c r="J34" s="43">
        <f t="shared" si="0"/>
        <v>443.75</v>
      </c>
    </row>
    <row r="35" spans="1:10" x14ac:dyDescent="0.25">
      <c r="A35" s="48" t="s">
        <v>48</v>
      </c>
      <c r="B35" s="43">
        <f>AUTOMERCADO!AH47</f>
        <v>2175.7391999999995</v>
      </c>
      <c r="C35" s="43">
        <f>MODELO!AH47</f>
        <v>50.929600000000001</v>
      </c>
      <c r="D35" s="43">
        <f>EXQUISITECES!AH47</f>
        <v>0</v>
      </c>
      <c r="E35" s="43">
        <f>HOYADA!AH47</f>
        <v>218.9528</v>
      </c>
      <c r="F35" s="43">
        <f>FARMASTOP!AH47</f>
        <v>0</v>
      </c>
      <c r="G35" s="43">
        <f>BOCAS!AH47</f>
        <v>21.628399999999999</v>
      </c>
      <c r="H35" s="43">
        <f>LAGUNETICA!AH47</f>
        <v>0</v>
      </c>
      <c r="I35" s="43">
        <f>SANANTONIO!AH47</f>
        <v>0</v>
      </c>
      <c r="J35" s="43">
        <f t="shared" si="0"/>
        <v>2467.2499999999995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18524.050000000003</v>
      </c>
      <c r="C37" s="43">
        <f>MODELO!AH49</f>
        <v>8318.18</v>
      </c>
      <c r="D37" s="43">
        <f>EXQUISITECES!AH49</f>
        <v>2860.7000000000003</v>
      </c>
      <c r="E37" s="43">
        <f>HOYADA!AH49</f>
        <v>3623.51</v>
      </c>
      <c r="F37" s="43">
        <f>FARMASTOP!AH49</f>
        <v>1114.5900000000001</v>
      </c>
      <c r="G37" s="43">
        <f>BOCAS!AH49</f>
        <v>332.47</v>
      </c>
      <c r="H37" s="43">
        <f>LAGUNETICA!AH49</f>
        <v>3165.05</v>
      </c>
      <c r="I37" s="43">
        <f>SANANTONIO!AH49</f>
        <v>0</v>
      </c>
      <c r="J37" s="43">
        <f t="shared" si="0"/>
        <v>37938.550000000003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2507.91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2838.52</v>
      </c>
      <c r="I40" s="43">
        <f>SANANTONIO!AH52</f>
        <v>0</v>
      </c>
      <c r="J40" s="43">
        <f t="shared" si="0"/>
        <v>5346.43</v>
      </c>
    </row>
    <row r="41" spans="1:10" x14ac:dyDescent="0.25">
      <c r="A41" s="74" t="s">
        <v>18</v>
      </c>
      <c r="B41" s="43">
        <f>AUTOMERCADO!AH53</f>
        <v>1750.8899999999996</v>
      </c>
      <c r="C41" s="43">
        <f>MODELO!AH53</f>
        <v>1680.04</v>
      </c>
      <c r="D41" s="43">
        <f>EXQUISITECES!AH53</f>
        <v>614.51</v>
      </c>
      <c r="E41" s="43">
        <f>HOYADA!AH53</f>
        <v>2245.5699999999997</v>
      </c>
      <c r="F41" s="43">
        <f>FARMASTOP!AH53</f>
        <v>159.49</v>
      </c>
      <c r="G41" s="43">
        <f>BOCAS!AH53</f>
        <v>99.42</v>
      </c>
      <c r="H41" s="43">
        <f>LAGUNETICA!AH53</f>
        <v>1142.04</v>
      </c>
      <c r="I41" s="43">
        <f>SANANTONIO!AH53</f>
        <v>0</v>
      </c>
      <c r="J41" s="43">
        <f t="shared" si="0"/>
        <v>7691.9599999999991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256.75</v>
      </c>
      <c r="D42" s="43">
        <f>EXQUISITECES!AH54</f>
        <v>0</v>
      </c>
      <c r="E42" s="43">
        <f>HOYADA!AH54</f>
        <v>42.71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299.45999999999998</v>
      </c>
    </row>
    <row r="43" spans="1:10" x14ac:dyDescent="0.25">
      <c r="A43" s="74" t="s">
        <v>52</v>
      </c>
      <c r="B43" s="43">
        <f>AUTOMERCADO!AH55</f>
        <v>820.32</v>
      </c>
      <c r="C43" s="43">
        <f>MODELO!AH55</f>
        <v>300.95</v>
      </c>
      <c r="D43" s="43">
        <f>EXQUISITECES!AH55</f>
        <v>26.31</v>
      </c>
      <c r="E43" s="43">
        <f>HOYADA!AH55</f>
        <v>0</v>
      </c>
      <c r="F43" s="43">
        <f>FARMASTOP!AH55</f>
        <v>9.23</v>
      </c>
      <c r="G43" s="43">
        <f>BOCAS!AH55</f>
        <v>0</v>
      </c>
      <c r="H43" s="43">
        <f>LAGUNETICA!AH55</f>
        <v>13.01</v>
      </c>
      <c r="I43" s="43">
        <f>SANANTONIO!AH55</f>
        <v>0</v>
      </c>
      <c r="J43" s="43">
        <f t="shared" si="0"/>
        <v>1169.82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91.48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91.48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1037.6400000000001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1037.6400000000001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49153.359199999999</v>
      </c>
      <c r="C52" s="75">
        <f>MODELO!AH64</f>
        <v>24017.191599999998</v>
      </c>
      <c r="D52" s="75">
        <f>EXQUISITECES!AH64</f>
        <v>7376.8411999999998</v>
      </c>
      <c r="E52" s="75">
        <f>HOYADA!AH64</f>
        <v>10136.202800000001</v>
      </c>
      <c r="F52" s="75">
        <f>FARMASTOP!AH64</f>
        <v>1935.35</v>
      </c>
      <c r="G52" s="75">
        <f>BOCAS!AH64</f>
        <v>1476.5583999999999</v>
      </c>
      <c r="H52" s="75">
        <f>LAGUNETICA!AH64</f>
        <v>13993.34</v>
      </c>
      <c r="I52" s="75">
        <f>SANANTONIO!AH64</f>
        <v>0</v>
      </c>
      <c r="J52" s="75">
        <f t="shared" si="0"/>
        <v>108088.84319999999</v>
      </c>
    </row>
    <row r="53" spans="1:10" x14ac:dyDescent="0.25">
      <c r="A53" s="56" t="s">
        <v>3</v>
      </c>
      <c r="B53" s="43">
        <f>B2</f>
        <v>48915.670000000006</v>
      </c>
      <c r="C53" s="43">
        <f t="shared" ref="C53:I53" si="1">C2</f>
        <v>23951.850000000002</v>
      </c>
      <c r="D53" s="43">
        <f t="shared" si="1"/>
        <v>7286.4099999999989</v>
      </c>
      <c r="E53" s="43">
        <f t="shared" si="1"/>
        <v>10127.859999999999</v>
      </c>
      <c r="F53" s="43">
        <f t="shared" si="1"/>
        <v>1844.0900000000001</v>
      </c>
      <c r="G53" s="43">
        <f t="shared" si="1"/>
        <v>1466.54</v>
      </c>
      <c r="H53" s="43">
        <f t="shared" si="1"/>
        <v>14101.02</v>
      </c>
      <c r="I53" s="43">
        <f t="shared" si="1"/>
        <v>0</v>
      </c>
      <c r="J53" s="43">
        <f>J2</f>
        <v>107693.44</v>
      </c>
    </row>
    <row r="54" spans="1:10" x14ac:dyDescent="0.25">
      <c r="A54" s="58" t="s">
        <v>95</v>
      </c>
      <c r="B54" s="43">
        <f>+B52-B53</f>
        <v>237.68919999999343</v>
      </c>
      <c r="C54" s="43">
        <f t="shared" ref="C54:I54" si="2">+C52-C53</f>
        <v>65.341599999996106</v>
      </c>
      <c r="D54" s="43">
        <f t="shared" si="2"/>
        <v>90.431200000000899</v>
      </c>
      <c r="E54" s="43">
        <f t="shared" si="2"/>
        <v>8.3428000000021711</v>
      </c>
      <c r="F54" s="43">
        <f t="shared" si="2"/>
        <v>91.259999999999764</v>
      </c>
      <c r="G54" s="43">
        <f t="shared" si="2"/>
        <v>10.018399999999929</v>
      </c>
      <c r="H54" s="43">
        <f t="shared" si="2"/>
        <v>-107.68000000000029</v>
      </c>
      <c r="I54" s="43">
        <f t="shared" si="2"/>
        <v>0</v>
      </c>
      <c r="J54" s="43">
        <f>+J52-J53</f>
        <v>395.4031999999861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N71" sqref="AN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62</v>
      </c>
      <c r="L11" s="5" t="s">
        <v>64</v>
      </c>
      <c r="M11" s="5" t="s">
        <v>79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366.33</v>
      </c>
      <c r="C12" s="26">
        <v>1272.5</v>
      </c>
      <c r="D12" s="26">
        <v>6410.31</v>
      </c>
      <c r="E12" s="26">
        <v>2312.5500000000002</v>
      </c>
      <c r="F12" s="26">
        <v>1916.6</v>
      </c>
      <c r="G12" s="26">
        <v>4920.47</v>
      </c>
      <c r="H12" s="26">
        <v>6291.6</v>
      </c>
      <c r="I12" s="26">
        <v>3622</v>
      </c>
      <c r="J12" s="26">
        <v>5503.9</v>
      </c>
      <c r="K12" s="26">
        <v>8994.94</v>
      </c>
      <c r="L12" s="26">
        <v>6325.68</v>
      </c>
      <c r="M12" s="26">
        <v>978.79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48915.670000000006</v>
      </c>
      <c r="AI12" s="26">
        <v>48187.31</v>
      </c>
      <c r="AJ12" s="69">
        <f>+AI12-AH12</f>
        <v>-728.36000000000786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6.5</v>
      </c>
      <c r="C15" s="23">
        <v>339.5</v>
      </c>
      <c r="D15" s="23"/>
      <c r="E15" s="23">
        <v>88.5</v>
      </c>
      <c r="F15" s="23"/>
      <c r="G15" s="23">
        <v>1</v>
      </c>
      <c r="H15" s="23">
        <v>43</v>
      </c>
      <c r="I15" s="23">
        <v>130</v>
      </c>
      <c r="J15" s="23">
        <v>424</v>
      </c>
      <c r="K15" s="23">
        <v>134</v>
      </c>
      <c r="L15" s="23">
        <v>102</v>
      </c>
      <c r="M15" s="23">
        <v>88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1356.5</v>
      </c>
    </row>
    <row r="16" spans="1:36" s="32" customFormat="1" x14ac:dyDescent="0.25">
      <c r="A16" s="30" t="s">
        <v>20</v>
      </c>
      <c r="B16" s="31">
        <v>47</v>
      </c>
      <c r="C16" s="31">
        <v>25</v>
      </c>
      <c r="D16" s="31">
        <v>468</v>
      </c>
      <c r="E16" s="31">
        <v>103</v>
      </c>
      <c r="F16" s="31">
        <v>116</v>
      </c>
      <c r="G16" s="31">
        <v>398</v>
      </c>
      <c r="H16" s="31">
        <v>399</v>
      </c>
      <c r="I16" s="31">
        <v>297</v>
      </c>
      <c r="J16" s="31">
        <v>633</v>
      </c>
      <c r="K16" s="31">
        <v>939</v>
      </c>
      <c r="L16" s="31">
        <v>570</v>
      </c>
      <c r="M16" s="31">
        <v>79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4074</v>
      </c>
      <c r="AJ16" s="70"/>
    </row>
    <row r="17" spans="1:36" s="47" customFormat="1" x14ac:dyDescent="0.25">
      <c r="A17" s="46" t="s">
        <v>27</v>
      </c>
      <c r="B17" s="22">
        <f>B16*$B$8</f>
        <v>261.32</v>
      </c>
      <c r="C17" s="22">
        <f>C16*$B$8</f>
        <v>139</v>
      </c>
      <c r="D17" s="22">
        <f t="shared" ref="D17:L17" si="2">D16*$B$8</f>
        <v>2602.08</v>
      </c>
      <c r="E17" s="22">
        <f t="shared" si="2"/>
        <v>572.67999999999995</v>
      </c>
      <c r="F17" s="22">
        <f t="shared" si="2"/>
        <v>644.95999999999992</v>
      </c>
      <c r="G17" s="22">
        <f t="shared" si="2"/>
        <v>2212.8799999999997</v>
      </c>
      <c r="H17" s="22">
        <f t="shared" si="2"/>
        <v>2218.44</v>
      </c>
      <c r="I17" s="22">
        <f t="shared" si="2"/>
        <v>1651.32</v>
      </c>
      <c r="J17" s="22">
        <f t="shared" si="2"/>
        <v>3519.4799999999996</v>
      </c>
      <c r="K17" s="22">
        <f t="shared" si="2"/>
        <v>5220.8399999999992</v>
      </c>
      <c r="L17" s="22">
        <f t="shared" si="2"/>
        <v>3169.2</v>
      </c>
      <c r="M17" s="22">
        <f t="shared" ref="M17:R17" si="3">M16*$B$8</f>
        <v>439.23999999999995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22651.440000000002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L22" si="11">+C16+C18+C20</f>
        <v>25</v>
      </c>
      <c r="D22" s="20">
        <f t="shared" si="11"/>
        <v>468</v>
      </c>
      <c r="E22" s="20">
        <f t="shared" si="11"/>
        <v>103</v>
      </c>
      <c r="F22" s="20">
        <f t="shared" si="11"/>
        <v>116</v>
      </c>
      <c r="G22" s="20">
        <f t="shared" si="11"/>
        <v>398</v>
      </c>
      <c r="H22" s="20">
        <f t="shared" si="11"/>
        <v>399</v>
      </c>
      <c r="I22" s="20">
        <f t="shared" si="11"/>
        <v>297</v>
      </c>
      <c r="J22" s="20">
        <f t="shared" si="11"/>
        <v>633</v>
      </c>
      <c r="K22" s="20">
        <f t="shared" si="11"/>
        <v>939</v>
      </c>
      <c r="L22" s="20">
        <f t="shared" si="11"/>
        <v>570</v>
      </c>
      <c r="M22" s="20">
        <f t="shared" ref="M22:S22" si="12">+M16+M18+M20</f>
        <v>79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4074</v>
      </c>
    </row>
    <row r="23" spans="1:36" s="47" customFormat="1" x14ac:dyDescent="0.25">
      <c r="A23" s="48" t="s">
        <v>26</v>
      </c>
      <c r="B23" s="19">
        <f>+B17+B19+B21</f>
        <v>261.32</v>
      </c>
      <c r="C23" s="19">
        <f t="shared" ref="C23:L23" si="14">+C17+C19+C21</f>
        <v>139</v>
      </c>
      <c r="D23" s="19">
        <f t="shared" si="14"/>
        <v>2602.08</v>
      </c>
      <c r="E23" s="19">
        <f t="shared" si="14"/>
        <v>572.67999999999995</v>
      </c>
      <c r="F23" s="19">
        <f t="shared" si="14"/>
        <v>644.95999999999992</v>
      </c>
      <c r="G23" s="19">
        <f t="shared" si="14"/>
        <v>2212.8799999999997</v>
      </c>
      <c r="H23" s="19">
        <f t="shared" si="14"/>
        <v>2218.44</v>
      </c>
      <c r="I23" s="19">
        <f t="shared" si="14"/>
        <v>1651.32</v>
      </c>
      <c r="J23" s="19">
        <f t="shared" si="14"/>
        <v>3519.4799999999996</v>
      </c>
      <c r="K23" s="19">
        <f t="shared" si="14"/>
        <v>5220.8399999999992</v>
      </c>
      <c r="L23" s="19">
        <f t="shared" si="14"/>
        <v>3169.2</v>
      </c>
      <c r="M23" s="19">
        <f t="shared" ref="M23:S23" si="15">+M17+M19+M21</f>
        <v>439.23999999999995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22651.440000000002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150.5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150.5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836.78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836.78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150.5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150.5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836.78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836.78</v>
      </c>
    </row>
    <row r="40" spans="1:34" x14ac:dyDescent="0.25">
      <c r="A40" s="13" t="s">
        <v>43</v>
      </c>
      <c r="B40" s="36"/>
      <c r="C40" s="36"/>
      <c r="D40" s="36">
        <v>158.86000000000001</v>
      </c>
      <c r="E40" s="36">
        <v>17.309999999999999</v>
      </c>
      <c r="F40" s="36"/>
      <c r="G40" s="36">
        <v>15.54</v>
      </c>
      <c r="H40" s="36"/>
      <c r="I40" s="36">
        <v>47</v>
      </c>
      <c r="J40" s="36">
        <v>112.34</v>
      </c>
      <c r="K40" s="36">
        <v>29.63</v>
      </c>
      <c r="L40" s="36">
        <v>10.64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391.32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883.26160000000004</v>
      </c>
      <c r="E41" s="22">
        <f t="shared" si="45"/>
        <v>96.243599999999986</v>
      </c>
      <c r="F41" s="22">
        <f t="shared" si="45"/>
        <v>0</v>
      </c>
      <c r="G41" s="22">
        <f t="shared" si="45"/>
        <v>86.402399999999986</v>
      </c>
      <c r="H41" s="22">
        <f t="shared" si="45"/>
        <v>0</v>
      </c>
      <c r="I41" s="22">
        <f t="shared" si="45"/>
        <v>261.32</v>
      </c>
      <c r="J41" s="22">
        <f t="shared" si="45"/>
        <v>624.61040000000003</v>
      </c>
      <c r="K41" s="22">
        <f t="shared" si="45"/>
        <v>164.74279999999999</v>
      </c>
      <c r="L41" s="22">
        <f t="shared" si="45"/>
        <v>59.1584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2175.7391999999995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158.86000000000001</v>
      </c>
      <c r="E46" s="20">
        <f t="shared" si="54"/>
        <v>17.309999999999999</v>
      </c>
      <c r="F46" s="20">
        <f t="shared" si="54"/>
        <v>0</v>
      </c>
      <c r="G46" s="20">
        <f t="shared" si="54"/>
        <v>15.54</v>
      </c>
      <c r="H46" s="20">
        <f t="shared" si="54"/>
        <v>0</v>
      </c>
      <c r="I46" s="20">
        <f t="shared" si="54"/>
        <v>47</v>
      </c>
      <c r="J46" s="20">
        <f t="shared" si="54"/>
        <v>112.34</v>
      </c>
      <c r="K46" s="20">
        <f t="shared" si="54"/>
        <v>29.63</v>
      </c>
      <c r="L46" s="20">
        <f t="shared" si="54"/>
        <v>10.64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391.32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883.26160000000004</v>
      </c>
      <c r="E47" s="19">
        <f t="shared" si="57"/>
        <v>96.243599999999986</v>
      </c>
      <c r="F47" s="19">
        <f t="shared" si="57"/>
        <v>0</v>
      </c>
      <c r="G47" s="19">
        <f t="shared" si="57"/>
        <v>86.402399999999986</v>
      </c>
      <c r="H47" s="19">
        <f t="shared" si="57"/>
        <v>0</v>
      </c>
      <c r="I47" s="19">
        <f t="shared" si="57"/>
        <v>261.32</v>
      </c>
      <c r="J47" s="19">
        <f t="shared" si="57"/>
        <v>624.61040000000003</v>
      </c>
      <c r="K47" s="19">
        <f t="shared" si="57"/>
        <v>164.74279999999999</v>
      </c>
      <c r="L47" s="19">
        <f t="shared" si="57"/>
        <v>59.1584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2175.7391999999995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103.04</v>
      </c>
      <c r="C49" s="44">
        <v>653.09</v>
      </c>
      <c r="D49" s="44">
        <v>2578.6999999999998</v>
      </c>
      <c r="E49" s="44">
        <v>1530.72</v>
      </c>
      <c r="F49" s="44">
        <v>1184.4000000000001</v>
      </c>
      <c r="G49" s="44">
        <v>1961.8</v>
      </c>
      <c r="H49" s="44">
        <v>2989.61</v>
      </c>
      <c r="I49" s="44">
        <v>1293.03</v>
      </c>
      <c r="J49" s="44">
        <v>893.84</v>
      </c>
      <c r="K49" s="44">
        <v>3089.94</v>
      </c>
      <c r="L49" s="44">
        <v>1845.81</v>
      </c>
      <c r="M49" s="45">
        <v>400.07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18524.050000000003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>
        <v>145.69999999999999</v>
      </c>
      <c r="D53" s="44">
        <v>366.3</v>
      </c>
      <c r="E53" s="44">
        <v>25.31</v>
      </c>
      <c r="F53" s="44"/>
      <c r="G53" s="44">
        <v>561.79999999999995</v>
      </c>
      <c r="H53" s="44">
        <v>269.77999999999997</v>
      </c>
      <c r="I53" s="44">
        <v>284.58999999999997</v>
      </c>
      <c r="J53" s="44">
        <v>47.37</v>
      </c>
      <c r="K53" s="44"/>
      <c r="L53" s="44"/>
      <c r="M53" s="45">
        <v>50.04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1750.8899999999996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>
        <v>18.11</v>
      </c>
      <c r="E55" s="44"/>
      <c r="F55" s="44">
        <v>96.47</v>
      </c>
      <c r="G55" s="44">
        <v>99.03</v>
      </c>
      <c r="H55" s="44">
        <v>83.6</v>
      </c>
      <c r="I55" s="44">
        <v>2.54</v>
      </c>
      <c r="J55" s="44"/>
      <c r="K55" s="44">
        <v>390.2</v>
      </c>
      <c r="L55" s="44">
        <v>120.64</v>
      </c>
      <c r="M55" s="45">
        <v>9.73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820.32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>
        <v>1037.6400000000001</v>
      </c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1037.6400000000001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370.86</v>
      </c>
      <c r="C64" s="53">
        <f t="shared" ref="C64:AG64" si="61">+C15+C23+C31+C39+C47+C48+C49+C50+C51+C52+C53+C54+C55+C56+C57+C58+C59+C60+C61+C62+C63</f>
        <v>1277.2900000000002</v>
      </c>
      <c r="D64" s="53">
        <f t="shared" si="61"/>
        <v>6448.4515999999994</v>
      </c>
      <c r="E64" s="53">
        <f t="shared" si="61"/>
        <v>2313.4535999999998</v>
      </c>
      <c r="F64" s="53">
        <f t="shared" si="61"/>
        <v>1925.8300000000002</v>
      </c>
      <c r="G64" s="53">
        <f t="shared" si="61"/>
        <v>4922.9123999999993</v>
      </c>
      <c r="H64" s="53">
        <f t="shared" si="61"/>
        <v>6441.21</v>
      </c>
      <c r="I64" s="53">
        <f t="shared" si="61"/>
        <v>3622.8</v>
      </c>
      <c r="J64" s="53">
        <f t="shared" si="61"/>
        <v>5509.3003999999992</v>
      </c>
      <c r="K64" s="53">
        <f t="shared" si="61"/>
        <v>8999.7227999999996</v>
      </c>
      <c r="L64" s="53">
        <f t="shared" si="61"/>
        <v>6334.4484000000002</v>
      </c>
      <c r="M64" s="53">
        <f t="shared" si="61"/>
        <v>987.07999999999993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49153.359199999999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1 N</v>
      </c>
      <c r="H66" s="55" t="str">
        <f t="shared" si="62"/>
        <v>CAJA 2 N</v>
      </c>
      <c r="I66" s="55" t="str">
        <f t="shared" si="62"/>
        <v>CAJA 3 N</v>
      </c>
      <c r="J66" s="55" t="str">
        <f t="shared" si="62"/>
        <v>CAJA 4 N</v>
      </c>
      <c r="K66" s="55" t="str">
        <f t="shared" si="62"/>
        <v>CAJA 5 N</v>
      </c>
      <c r="L66" s="55" t="str">
        <f t="shared" si="62"/>
        <v>CAJA 6 N</v>
      </c>
      <c r="M66" s="55" t="str">
        <f t="shared" si="62"/>
        <v>CAJA 14 D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366.33</v>
      </c>
      <c r="C67" s="57">
        <f t="shared" ref="C67:L67" si="63">C12</f>
        <v>1272.5</v>
      </c>
      <c r="D67" s="57">
        <f t="shared" si="63"/>
        <v>6410.31</v>
      </c>
      <c r="E67" s="57">
        <f t="shared" si="63"/>
        <v>2312.5500000000002</v>
      </c>
      <c r="F67" s="57">
        <f t="shared" si="63"/>
        <v>1916.6</v>
      </c>
      <c r="G67" s="57">
        <f t="shared" si="63"/>
        <v>4920.47</v>
      </c>
      <c r="H67" s="57">
        <f t="shared" si="63"/>
        <v>6291.6</v>
      </c>
      <c r="I67" s="57">
        <f t="shared" si="63"/>
        <v>3622</v>
      </c>
      <c r="J67" s="57">
        <f t="shared" si="63"/>
        <v>5503.9</v>
      </c>
      <c r="K67" s="57">
        <f t="shared" si="63"/>
        <v>8994.94</v>
      </c>
      <c r="L67" s="57">
        <f t="shared" si="63"/>
        <v>6325.68</v>
      </c>
      <c r="M67" s="57">
        <f t="shared" ref="M67:AG67" si="64">M12</f>
        <v>978.79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48915.670000000006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366.33</v>
      </c>
      <c r="C69" s="59">
        <f t="shared" ref="C69:L69" si="67">+C67+C68</f>
        <v>1272.5</v>
      </c>
      <c r="D69" s="59">
        <f t="shared" si="67"/>
        <v>6410.31</v>
      </c>
      <c r="E69" s="59">
        <f t="shared" si="67"/>
        <v>2312.5500000000002</v>
      </c>
      <c r="F69" s="59">
        <f t="shared" si="67"/>
        <v>1916.6</v>
      </c>
      <c r="G69" s="59">
        <f t="shared" si="67"/>
        <v>4920.47</v>
      </c>
      <c r="H69" s="59">
        <f t="shared" si="67"/>
        <v>6291.6</v>
      </c>
      <c r="I69" s="59">
        <f t="shared" si="67"/>
        <v>3622</v>
      </c>
      <c r="J69" s="59">
        <f t="shared" si="67"/>
        <v>5503.9</v>
      </c>
      <c r="K69" s="59">
        <f t="shared" si="67"/>
        <v>8994.94</v>
      </c>
      <c r="L69" s="59">
        <f t="shared" si="67"/>
        <v>6325.68</v>
      </c>
      <c r="M69" s="59">
        <f t="shared" ref="M69:AG69" si="68">+M67+M68</f>
        <v>978.79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48915.670000000006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4.5300000000000296</v>
      </c>
      <c r="C70" s="57">
        <f t="shared" si="69"/>
        <v>4.790000000000191</v>
      </c>
      <c r="D70" s="57">
        <f t="shared" si="69"/>
        <v>38.141599999999016</v>
      </c>
      <c r="E70" s="57">
        <f t="shared" si="69"/>
        <v>0.90359999999964202</v>
      </c>
      <c r="F70" s="57">
        <f t="shared" si="69"/>
        <v>9.2300000000002456</v>
      </c>
      <c r="G70" s="57">
        <f t="shared" si="69"/>
        <v>2.4423999999989974</v>
      </c>
      <c r="H70" s="57">
        <f t="shared" si="69"/>
        <v>149.60999999999967</v>
      </c>
      <c r="I70" s="57">
        <f t="shared" si="69"/>
        <v>0.8000000000001819</v>
      </c>
      <c r="J70" s="57">
        <f t="shared" si="69"/>
        <v>5.4003999999995358</v>
      </c>
      <c r="K70" s="57">
        <f t="shared" si="69"/>
        <v>4.7827999999990425</v>
      </c>
      <c r="L70" s="57">
        <f t="shared" si="69"/>
        <v>8.7683999999999287</v>
      </c>
      <c r="M70" s="57">
        <f t="shared" ref="M70:AG70" si="70">+M64-M69</f>
        <v>8.2899999999999636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237.68919999999645</v>
      </c>
    </row>
    <row r="71" spans="1:34" ht="101.25" customHeight="1" x14ac:dyDescent="0.25">
      <c r="A71" s="77" t="s">
        <v>96</v>
      </c>
      <c r="B71" s="14" t="s">
        <v>132</v>
      </c>
      <c r="C71" s="14"/>
      <c r="D71" s="14" t="s">
        <v>133</v>
      </c>
      <c r="E71" s="14"/>
      <c r="F71" s="14" t="s">
        <v>134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0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 t="s">
        <v>123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57</v>
      </c>
      <c r="F11" s="5" t="s">
        <v>58</v>
      </c>
      <c r="G11" s="5" t="s">
        <v>59</v>
      </c>
      <c r="H11" s="5" t="s">
        <v>60</v>
      </c>
      <c r="I11" s="5" t="s">
        <v>67</v>
      </c>
      <c r="J11" s="5" t="s">
        <v>68</v>
      </c>
      <c r="K11" s="5" t="s">
        <v>69</v>
      </c>
      <c r="L11" s="5" t="s">
        <v>70</v>
      </c>
      <c r="M11" s="5" t="s">
        <v>55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1786.4</v>
      </c>
      <c r="C12" s="26">
        <v>4327.82</v>
      </c>
      <c r="D12" s="26">
        <v>3040.86</v>
      </c>
      <c r="E12" s="26">
        <v>1918.97</v>
      </c>
      <c r="F12" s="26">
        <v>1944.69</v>
      </c>
      <c r="G12" s="26">
        <v>187.77</v>
      </c>
      <c r="H12" s="26">
        <v>2240.7399999999998</v>
      </c>
      <c r="I12" s="26">
        <v>1037.1300000000001</v>
      </c>
      <c r="J12" s="26">
        <v>2310.7399999999998</v>
      </c>
      <c r="K12" s="26">
        <v>991.05</v>
      </c>
      <c r="L12" s="26">
        <v>2694.63</v>
      </c>
      <c r="M12" s="26">
        <v>1471.05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23951.850000000002</v>
      </c>
      <c r="AI12" s="26">
        <v>23693.97</v>
      </c>
      <c r="AJ12" s="69">
        <f>+AI12-AH12</f>
        <v>-257.88000000000102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</v>
      </c>
      <c r="C15" s="23">
        <v>6.5</v>
      </c>
      <c r="D15" s="23">
        <v>0</v>
      </c>
      <c r="E15" s="23">
        <v>101.5</v>
      </c>
      <c r="F15" s="23">
        <v>94.4</v>
      </c>
      <c r="G15" s="23">
        <v>10</v>
      </c>
      <c r="H15" s="23">
        <v>40.5</v>
      </c>
      <c r="I15" s="23">
        <v>34.5</v>
      </c>
      <c r="J15" s="23">
        <v>215</v>
      </c>
      <c r="K15" s="23">
        <v>32</v>
      </c>
      <c r="L15" s="23">
        <v>166.5</v>
      </c>
      <c r="M15" s="23">
        <v>460.5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1212.4000000000001</v>
      </c>
    </row>
    <row r="16" spans="1:36" s="32" customFormat="1" x14ac:dyDescent="0.25">
      <c r="A16" s="30" t="s">
        <v>20</v>
      </c>
      <c r="B16" s="31">
        <v>109</v>
      </c>
      <c r="C16" s="31">
        <v>289</v>
      </c>
      <c r="D16" s="31">
        <v>272</v>
      </c>
      <c r="E16" s="31">
        <v>107</v>
      </c>
      <c r="F16" s="31">
        <v>165</v>
      </c>
      <c r="G16" s="31">
        <v>0</v>
      </c>
      <c r="H16" s="31">
        <v>129</v>
      </c>
      <c r="I16" s="31">
        <v>79</v>
      </c>
      <c r="J16" s="31">
        <v>192</v>
      </c>
      <c r="K16" s="31">
        <v>85</v>
      </c>
      <c r="L16" s="31">
        <v>135</v>
      </c>
      <c r="M16" s="31">
        <v>66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1628</v>
      </c>
      <c r="AJ16" s="70"/>
    </row>
    <row r="17" spans="1:36" s="47" customFormat="1" x14ac:dyDescent="0.25">
      <c r="A17" s="46" t="s">
        <v>27</v>
      </c>
      <c r="B17" s="22">
        <f>B16*$B$8</f>
        <v>606.04</v>
      </c>
      <c r="C17" s="22">
        <f>C16*$B$8</f>
        <v>1606.84</v>
      </c>
      <c r="D17" s="22">
        <f t="shared" ref="D17:AG17" si="2">D16*$B$8</f>
        <v>1512.32</v>
      </c>
      <c r="E17" s="22">
        <f t="shared" si="2"/>
        <v>594.91999999999996</v>
      </c>
      <c r="F17" s="22">
        <f t="shared" si="2"/>
        <v>917.4</v>
      </c>
      <c r="G17" s="22">
        <f t="shared" si="2"/>
        <v>0</v>
      </c>
      <c r="H17" s="22">
        <f t="shared" si="2"/>
        <v>717.2399999999999</v>
      </c>
      <c r="I17" s="22">
        <f t="shared" si="2"/>
        <v>439.23999999999995</v>
      </c>
      <c r="J17" s="22">
        <f t="shared" si="2"/>
        <v>1067.52</v>
      </c>
      <c r="K17" s="22">
        <f t="shared" si="2"/>
        <v>472.59999999999997</v>
      </c>
      <c r="L17" s="22">
        <f t="shared" si="2"/>
        <v>750.59999999999991</v>
      </c>
      <c r="M17" s="22">
        <f t="shared" si="2"/>
        <v>366.96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9051.6799999999985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109</v>
      </c>
      <c r="C22" s="20">
        <f t="shared" ref="C22:AG23" si="5">+C16+C18+C20</f>
        <v>289</v>
      </c>
      <c r="D22" s="20">
        <f t="shared" si="5"/>
        <v>272</v>
      </c>
      <c r="E22" s="20">
        <f t="shared" si="5"/>
        <v>107</v>
      </c>
      <c r="F22" s="20">
        <f t="shared" si="5"/>
        <v>165</v>
      </c>
      <c r="G22" s="20">
        <f t="shared" si="5"/>
        <v>0</v>
      </c>
      <c r="H22" s="20">
        <f t="shared" si="5"/>
        <v>129</v>
      </c>
      <c r="I22" s="20">
        <f t="shared" si="5"/>
        <v>79</v>
      </c>
      <c r="J22" s="20">
        <f t="shared" si="5"/>
        <v>192</v>
      </c>
      <c r="K22" s="20">
        <f t="shared" si="5"/>
        <v>85</v>
      </c>
      <c r="L22" s="20">
        <f t="shared" si="5"/>
        <v>135</v>
      </c>
      <c r="M22" s="20">
        <f t="shared" si="5"/>
        <v>66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1628</v>
      </c>
    </row>
    <row r="23" spans="1:36" s="47" customFormat="1" x14ac:dyDescent="0.25">
      <c r="A23" s="48" t="s">
        <v>26</v>
      </c>
      <c r="B23" s="19">
        <f>+B17+B19+B21</f>
        <v>606.04</v>
      </c>
      <c r="C23" s="19">
        <f t="shared" si="5"/>
        <v>1606.84</v>
      </c>
      <c r="D23" s="19">
        <f t="shared" si="5"/>
        <v>1512.32</v>
      </c>
      <c r="E23" s="19">
        <f t="shared" si="5"/>
        <v>594.91999999999996</v>
      </c>
      <c r="F23" s="19">
        <f t="shared" si="5"/>
        <v>917.4</v>
      </c>
      <c r="G23" s="19">
        <f t="shared" si="5"/>
        <v>0</v>
      </c>
      <c r="H23" s="19">
        <f t="shared" si="5"/>
        <v>717.2399999999999</v>
      </c>
      <c r="I23" s="19">
        <f t="shared" si="5"/>
        <v>439.23999999999995</v>
      </c>
      <c r="J23" s="19">
        <f t="shared" si="5"/>
        <v>1067.52</v>
      </c>
      <c r="K23" s="19">
        <f t="shared" si="5"/>
        <v>472.59999999999997</v>
      </c>
      <c r="L23" s="19">
        <f t="shared" si="5"/>
        <v>750.59999999999991</v>
      </c>
      <c r="M23" s="19">
        <f t="shared" si="5"/>
        <v>366.96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9051.6799999999985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>
        <v>50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290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290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50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290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290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6.14</v>
      </c>
      <c r="K32" s="36"/>
      <c r="L32" s="36">
        <v>40.06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46.2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34.138399999999997</v>
      </c>
      <c r="K33" s="22">
        <f t="shared" si="12"/>
        <v>0</v>
      </c>
      <c r="L33" s="22">
        <f t="shared" si="12"/>
        <v>222.7336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256.87200000000001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6.14</v>
      </c>
      <c r="K38" s="20">
        <f t="shared" si="15"/>
        <v>0</v>
      </c>
      <c r="L38" s="20">
        <f t="shared" si="15"/>
        <v>40.06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46.2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34.138399999999997</v>
      </c>
      <c r="K39" s="19">
        <f t="shared" si="15"/>
        <v>0</v>
      </c>
      <c r="L39" s="19">
        <f t="shared" si="15"/>
        <v>222.7336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256.87200000000001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9.16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9.16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50.929600000000001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50.929600000000001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9.16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9.16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50.929600000000001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50.929600000000001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862.61</v>
      </c>
      <c r="C49" s="44">
        <v>2201.29</v>
      </c>
      <c r="D49" s="44">
        <v>0</v>
      </c>
      <c r="E49" s="44">
        <v>927.48</v>
      </c>
      <c r="F49" s="44">
        <v>882.04</v>
      </c>
      <c r="G49" s="44">
        <v>0</v>
      </c>
      <c r="H49" s="44">
        <v>0</v>
      </c>
      <c r="I49" s="44">
        <v>563.54999999999995</v>
      </c>
      <c r="J49" s="44">
        <v>908.95</v>
      </c>
      <c r="K49" s="44">
        <v>373.25</v>
      </c>
      <c r="L49" s="44">
        <v>1072.6099999999999</v>
      </c>
      <c r="M49" s="45">
        <v>526.4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8318.18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>
        <v>1235.29</v>
      </c>
      <c r="E52" s="44"/>
      <c r="F52" s="44"/>
      <c r="G52" s="44">
        <v>100.99</v>
      </c>
      <c r="H52" s="44">
        <v>1164.1199999999999</v>
      </c>
      <c r="I52" s="44"/>
      <c r="J52" s="44"/>
      <c r="K52" s="44"/>
      <c r="L52" s="44"/>
      <c r="M52" s="45">
        <v>7.51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2507.91</v>
      </c>
    </row>
    <row r="53" spans="1:34" x14ac:dyDescent="0.25">
      <c r="A53" s="17" t="s">
        <v>18</v>
      </c>
      <c r="B53" s="44">
        <v>192.1</v>
      </c>
      <c r="C53" s="44">
        <v>432.06</v>
      </c>
      <c r="D53" s="44">
        <v>201.16</v>
      </c>
      <c r="E53" s="44">
        <v>255.95</v>
      </c>
      <c r="F53" s="44">
        <v>50.57</v>
      </c>
      <c r="G53" s="44">
        <v>23.46</v>
      </c>
      <c r="H53" s="44">
        <v>202.27</v>
      </c>
      <c r="I53" s="44"/>
      <c r="J53" s="44"/>
      <c r="K53" s="44">
        <v>121.86</v>
      </c>
      <c r="L53" s="44">
        <v>86.63</v>
      </c>
      <c r="M53" s="45">
        <v>113.98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1680.04</v>
      </c>
    </row>
    <row r="54" spans="1:34" x14ac:dyDescent="0.25">
      <c r="A54" s="17" t="s">
        <v>114</v>
      </c>
      <c r="B54" s="44"/>
      <c r="C54" s="44"/>
      <c r="D54" s="44">
        <v>125.05</v>
      </c>
      <c r="E54" s="44"/>
      <c r="F54" s="44"/>
      <c r="G54" s="44"/>
      <c r="H54" s="44">
        <v>92.51</v>
      </c>
      <c r="I54" s="44"/>
      <c r="J54" s="44">
        <v>1.23</v>
      </c>
      <c r="K54" s="44"/>
      <c r="L54" s="44">
        <v>37.96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256.75</v>
      </c>
    </row>
    <row r="55" spans="1:34" x14ac:dyDescent="0.25">
      <c r="A55" s="17" t="s">
        <v>52</v>
      </c>
      <c r="B55" s="44">
        <v>71.959999999999994</v>
      </c>
      <c r="C55" s="44">
        <v>77.39</v>
      </c>
      <c r="D55" s="44">
        <v>0</v>
      </c>
      <c r="E55" s="44">
        <v>42.19</v>
      </c>
      <c r="F55" s="44"/>
      <c r="G55" s="44"/>
      <c r="H55" s="44"/>
      <c r="I55" s="44"/>
      <c r="J55" s="44">
        <v>32.119999999999997</v>
      </c>
      <c r="K55" s="44">
        <v>5</v>
      </c>
      <c r="L55" s="44">
        <v>72.290000000000006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300.95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>
        <v>14.68</v>
      </c>
      <c r="E58" s="44"/>
      <c r="F58" s="44"/>
      <c r="G58" s="44">
        <v>53.32</v>
      </c>
      <c r="H58" s="44">
        <v>23.48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91.48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1783.71</v>
      </c>
      <c r="C64" s="53">
        <f t="shared" ref="C64:AG64" si="21">+C15+C23+C31+C39+C47+C48+C49+C50+C51+C52+C53+C54+C55+C56+C57+C58+C59+C60+C61+C62+C63</f>
        <v>4324.0800000000008</v>
      </c>
      <c r="D64" s="53">
        <f t="shared" si="21"/>
        <v>3088.4999999999995</v>
      </c>
      <c r="E64" s="53">
        <f t="shared" si="21"/>
        <v>1922.0400000000002</v>
      </c>
      <c r="F64" s="53">
        <f t="shared" si="21"/>
        <v>1944.4099999999999</v>
      </c>
      <c r="G64" s="53">
        <f t="shared" si="21"/>
        <v>187.76999999999998</v>
      </c>
      <c r="H64" s="53">
        <f t="shared" si="21"/>
        <v>2240.12</v>
      </c>
      <c r="I64" s="53">
        <f t="shared" si="21"/>
        <v>1037.29</v>
      </c>
      <c r="J64" s="53">
        <f t="shared" si="21"/>
        <v>2309.8879999999999</v>
      </c>
      <c r="K64" s="53">
        <f t="shared" si="21"/>
        <v>1004.7099999999999</v>
      </c>
      <c r="L64" s="53">
        <f t="shared" si="21"/>
        <v>2699.3235999999997</v>
      </c>
      <c r="M64" s="53">
        <f t="shared" si="21"/>
        <v>1475.3500000000001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24017.191599999998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 t="str">
        <f t="shared" si="22"/>
        <v>CAJA 2 D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1786.4</v>
      </c>
      <c r="C67" s="57">
        <f t="shared" ref="C67:L67" si="23">C12</f>
        <v>4327.82</v>
      </c>
      <c r="D67" s="57">
        <f t="shared" si="23"/>
        <v>3040.86</v>
      </c>
      <c r="E67" s="57">
        <f t="shared" si="23"/>
        <v>1918.97</v>
      </c>
      <c r="F67" s="57">
        <f t="shared" si="23"/>
        <v>1944.69</v>
      </c>
      <c r="G67" s="57">
        <f t="shared" si="23"/>
        <v>187.77</v>
      </c>
      <c r="H67" s="57">
        <f t="shared" si="23"/>
        <v>2240.7399999999998</v>
      </c>
      <c r="I67" s="57">
        <f t="shared" si="23"/>
        <v>1037.1300000000001</v>
      </c>
      <c r="J67" s="57">
        <f t="shared" si="23"/>
        <v>2310.7399999999998</v>
      </c>
      <c r="K67" s="57">
        <f t="shared" si="23"/>
        <v>991.05</v>
      </c>
      <c r="L67" s="57">
        <f t="shared" si="23"/>
        <v>2694.63</v>
      </c>
      <c r="M67" s="57">
        <f t="shared" si="22"/>
        <v>1471.05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23951.850000000002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1786.4</v>
      </c>
      <c r="C69" s="59">
        <f t="shared" ref="C69:AG69" si="25">+C67+C68</f>
        <v>4327.82</v>
      </c>
      <c r="D69" s="59">
        <f t="shared" si="25"/>
        <v>3040.86</v>
      </c>
      <c r="E69" s="59">
        <f t="shared" si="25"/>
        <v>1918.97</v>
      </c>
      <c r="F69" s="59">
        <f t="shared" si="25"/>
        <v>1944.69</v>
      </c>
      <c r="G69" s="59">
        <f t="shared" si="25"/>
        <v>187.77</v>
      </c>
      <c r="H69" s="59">
        <f t="shared" si="25"/>
        <v>2240.7399999999998</v>
      </c>
      <c r="I69" s="59">
        <f t="shared" si="25"/>
        <v>1037.1300000000001</v>
      </c>
      <c r="J69" s="59">
        <f t="shared" si="25"/>
        <v>2310.7399999999998</v>
      </c>
      <c r="K69" s="59">
        <f t="shared" si="25"/>
        <v>991.05</v>
      </c>
      <c r="L69" s="59">
        <f t="shared" si="25"/>
        <v>2694.63</v>
      </c>
      <c r="M69" s="59">
        <f t="shared" si="25"/>
        <v>1471.05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23951.850000000002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-2.6900000000000546</v>
      </c>
      <c r="C70" s="57">
        <f t="shared" si="26"/>
        <v>-3.7399999999988722</v>
      </c>
      <c r="D70" s="57">
        <f t="shared" si="26"/>
        <v>47.639999999999418</v>
      </c>
      <c r="E70" s="57">
        <f t="shared" si="26"/>
        <v>3.0700000000001637</v>
      </c>
      <c r="F70" s="57">
        <f t="shared" si="26"/>
        <v>-0.28000000000020009</v>
      </c>
      <c r="G70" s="57">
        <f t="shared" si="26"/>
        <v>0</v>
      </c>
      <c r="H70" s="57">
        <f t="shared" si="26"/>
        <v>-0.61999999999989086</v>
      </c>
      <c r="I70" s="57">
        <f t="shared" si="26"/>
        <v>0.15999999999985448</v>
      </c>
      <c r="J70" s="57">
        <f t="shared" si="26"/>
        <v>-0.85199999999986176</v>
      </c>
      <c r="K70" s="57">
        <f t="shared" si="26"/>
        <v>13.659999999999968</v>
      </c>
      <c r="L70" s="57">
        <f t="shared" si="26"/>
        <v>4.6935999999996056</v>
      </c>
      <c r="M70" s="57">
        <f t="shared" si="26"/>
        <v>4.3000000000001819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65.341600000000312</v>
      </c>
    </row>
    <row r="71" spans="1:34" ht="112.5" customHeight="1" x14ac:dyDescent="0.25">
      <c r="A71" s="77" t="s">
        <v>96</v>
      </c>
      <c r="B71" s="14"/>
      <c r="C71" s="14"/>
      <c r="D71" s="14" t="s">
        <v>124</v>
      </c>
      <c r="E71" s="14"/>
      <c r="F71" s="14"/>
      <c r="G71" s="14"/>
      <c r="H71" s="14"/>
      <c r="I71" s="14"/>
      <c r="J71" s="14"/>
      <c r="K71" s="14" t="s">
        <v>125</v>
      </c>
      <c r="L71" s="14" t="s">
        <v>126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7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2684.83</v>
      </c>
      <c r="C12" s="26">
        <v>2310.98</v>
      </c>
      <c r="D12" s="26">
        <v>1337.49</v>
      </c>
      <c r="E12" s="26">
        <v>953.11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7286.4099999999989</v>
      </c>
      <c r="AI12" s="26">
        <v>7187.23</v>
      </c>
      <c r="AJ12" s="69">
        <f>+AI12-AH12</f>
        <v>-99.179999999999382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59</v>
      </c>
      <c r="E15" s="23">
        <v>78.5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137.5</v>
      </c>
    </row>
    <row r="16" spans="1:36" s="32" customFormat="1" x14ac:dyDescent="0.25">
      <c r="A16" s="30" t="s">
        <v>20</v>
      </c>
      <c r="B16" s="31">
        <v>274</v>
      </c>
      <c r="C16" s="31">
        <v>249</v>
      </c>
      <c r="D16" s="31">
        <v>125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648</v>
      </c>
      <c r="AJ16" s="70"/>
    </row>
    <row r="17" spans="1:36" s="47" customFormat="1" x14ac:dyDescent="0.25">
      <c r="A17" s="46" t="s">
        <v>27</v>
      </c>
      <c r="B17" s="22">
        <f>B16*$B$8</f>
        <v>1523.4399999999998</v>
      </c>
      <c r="C17" s="22">
        <f>C16*$B$8</f>
        <v>1384.4399999999998</v>
      </c>
      <c r="D17" s="22">
        <f t="shared" ref="D17:AG17" si="2">D16*$B$8</f>
        <v>695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3602.8799999999997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274</v>
      </c>
      <c r="C22" s="20">
        <f t="shared" ref="C22:AG23" si="5">+C16+C18+C20</f>
        <v>249</v>
      </c>
      <c r="D22" s="20">
        <f t="shared" si="5"/>
        <v>125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648</v>
      </c>
    </row>
    <row r="23" spans="1:36" s="47" customFormat="1" x14ac:dyDescent="0.25">
      <c r="A23" s="48" t="s">
        <v>26</v>
      </c>
      <c r="B23" s="19">
        <f>+B17+B19+B21</f>
        <v>1523.4399999999998</v>
      </c>
      <c r="C23" s="19">
        <f t="shared" si="5"/>
        <v>1384.4399999999998</v>
      </c>
      <c r="D23" s="19">
        <f t="shared" si="5"/>
        <v>695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3602.8799999999997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24.27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24.27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134.94119999999998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134.94119999999998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24.27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24.27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134.94119999999998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134.94119999999998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956.09</v>
      </c>
      <c r="C49" s="44">
        <v>591.98</v>
      </c>
      <c r="D49" s="44">
        <v>531.23</v>
      </c>
      <c r="E49" s="44">
        <v>781.4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2860.7000000000003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264.87</v>
      </c>
      <c r="C53" s="44">
        <v>204.15</v>
      </c>
      <c r="D53" s="44">
        <v>52.31</v>
      </c>
      <c r="E53" s="44">
        <v>93.18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614.51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26.31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2770.7099999999996</v>
      </c>
      <c r="C64" s="53">
        <f t="shared" ref="C64:AG64" si="21">+C15+C23+C31+C39+C47+C48+C49+C50+C51+C52+C53+C54+C55+C56+C57+C58+C59+C60+C61+C62+C63</f>
        <v>2315.5111999999999</v>
      </c>
      <c r="D64" s="53">
        <f t="shared" si="21"/>
        <v>1337.54</v>
      </c>
      <c r="E64" s="53">
        <f t="shared" si="21"/>
        <v>953.07999999999993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7376.8411999999998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2684.83</v>
      </c>
      <c r="C67" s="57">
        <f t="shared" ref="C67:L67" si="23">C12</f>
        <v>2310.98</v>
      </c>
      <c r="D67" s="57">
        <f t="shared" si="23"/>
        <v>1337.49</v>
      </c>
      <c r="E67" s="57">
        <f t="shared" si="23"/>
        <v>953.11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7286.4099999999989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2684.83</v>
      </c>
      <c r="C69" s="59">
        <f t="shared" ref="C69:AG69" si="25">+C67+C68</f>
        <v>2310.98</v>
      </c>
      <c r="D69" s="59">
        <f t="shared" si="25"/>
        <v>1337.49</v>
      </c>
      <c r="E69" s="59">
        <f t="shared" si="25"/>
        <v>953.11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7286.4099999999989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85.879999999999654</v>
      </c>
      <c r="C70" s="57">
        <f t="shared" si="26"/>
        <v>4.5311999999998989</v>
      </c>
      <c r="D70" s="57">
        <f t="shared" si="26"/>
        <v>4.9999999999954525E-2</v>
      </c>
      <c r="E70" s="57">
        <f t="shared" si="26"/>
        <v>-3.0000000000086402E-2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90.431199999999421</v>
      </c>
    </row>
    <row r="71" spans="1:34" ht="95.25" customHeight="1" x14ac:dyDescent="0.25">
      <c r="A71" s="77" t="s">
        <v>96</v>
      </c>
      <c r="B71" s="14" t="s">
        <v>127</v>
      </c>
      <c r="C71" s="14" t="s">
        <v>128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G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4852.8599999999997</v>
      </c>
      <c r="C12" s="26">
        <v>2892.36</v>
      </c>
      <c r="D12" s="26">
        <v>1159.5899999999999</v>
      </c>
      <c r="E12" s="26">
        <v>1223.05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10127.859999999999</v>
      </c>
      <c r="AI12" s="26">
        <v>10059.09</v>
      </c>
      <c r="AJ12" s="69">
        <f>+AI12-AH12</f>
        <v>-68.769999999998618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579.5</v>
      </c>
      <c r="C15" s="23">
        <v>419.5</v>
      </c>
      <c r="D15" s="23">
        <v>201</v>
      </c>
      <c r="E15" s="23">
        <v>353.5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1553.5</v>
      </c>
    </row>
    <row r="16" spans="1:36" s="32" customFormat="1" x14ac:dyDescent="0.25">
      <c r="A16" s="30" t="s">
        <v>20</v>
      </c>
      <c r="B16" s="31">
        <v>296</v>
      </c>
      <c r="C16" s="31">
        <v>145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441</v>
      </c>
      <c r="AJ16" s="70"/>
    </row>
    <row r="17" spans="1:36" s="47" customFormat="1" x14ac:dyDescent="0.25">
      <c r="A17" s="46" t="s">
        <v>27</v>
      </c>
      <c r="B17" s="22">
        <f>B16*$B$8</f>
        <v>1645.76</v>
      </c>
      <c r="C17" s="22">
        <f>C16*$B$8</f>
        <v>806.19999999999993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2451.96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296</v>
      </c>
      <c r="C22" s="20">
        <f t="shared" ref="C22:AG23" si="5">+C16+C18+C20</f>
        <v>145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441</v>
      </c>
    </row>
    <row r="23" spans="1:36" s="47" customFormat="1" x14ac:dyDescent="0.25">
      <c r="A23" s="48" t="s">
        <v>26</v>
      </c>
      <c r="B23" s="19">
        <f>+B17+B19+B21</f>
        <v>1645.76</v>
      </c>
      <c r="C23" s="19">
        <f t="shared" si="5"/>
        <v>806.19999999999993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2451.96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7.27</v>
      </c>
      <c r="C40" s="36">
        <v>32.11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39.379999999999995</v>
      </c>
    </row>
    <row r="41" spans="1:34" s="47" customFormat="1" x14ac:dyDescent="0.25">
      <c r="A41" s="46" t="s">
        <v>44</v>
      </c>
      <c r="B41" s="22">
        <f>B40*$B$8</f>
        <v>40.421199999999992</v>
      </c>
      <c r="C41" s="22">
        <f t="shared" ref="C41:AG41" si="16">C40*$B$8</f>
        <v>178.5316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218.9528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7.27</v>
      </c>
      <c r="C46" s="20">
        <f t="shared" ref="C46:AG47" si="19">+C40+C42+C44</f>
        <v>32.11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39.379999999999995</v>
      </c>
    </row>
    <row r="47" spans="1:34" s="47" customFormat="1" x14ac:dyDescent="0.25">
      <c r="A47" s="48" t="s">
        <v>48</v>
      </c>
      <c r="B47" s="19">
        <f>+B41+B43+B45</f>
        <v>40.421199999999992</v>
      </c>
      <c r="C47" s="19">
        <f t="shared" si="19"/>
        <v>178.5316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218.9528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1907.46</v>
      </c>
      <c r="C49" s="44">
        <v>964.72</v>
      </c>
      <c r="D49" s="44">
        <v>699.68</v>
      </c>
      <c r="E49" s="44">
        <v>51.65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3623.51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684.8</v>
      </c>
      <c r="C53" s="44">
        <v>523.88</v>
      </c>
      <c r="D53" s="44">
        <v>260.55</v>
      </c>
      <c r="E53" s="44">
        <v>776.34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2245.5699999999997</v>
      </c>
    </row>
    <row r="54" spans="1:34" x14ac:dyDescent="0.25">
      <c r="A54" s="17" t="s">
        <v>114</v>
      </c>
      <c r="B54" s="44"/>
      <c r="C54" s="44"/>
      <c r="D54" s="44"/>
      <c r="E54" s="44">
        <v>42.71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42.71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4857.9412000000002</v>
      </c>
      <c r="C64" s="53">
        <f t="shared" ref="C64:AG64" si="21">+C15+C23+C31+C39+C47+C48+C49+C50+C51+C52+C53+C54+C55+C56+C57+C58+C59+C60+C61+C62+C63</f>
        <v>2892.8316</v>
      </c>
      <c r="D64" s="53">
        <f t="shared" si="21"/>
        <v>1161.23</v>
      </c>
      <c r="E64" s="53">
        <f t="shared" si="21"/>
        <v>1224.2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10136.202800000001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4852.8599999999997</v>
      </c>
      <c r="C67" s="57">
        <f t="shared" ref="C67:L67" si="23">C12</f>
        <v>2892.36</v>
      </c>
      <c r="D67" s="57">
        <f t="shared" si="23"/>
        <v>1159.5899999999999</v>
      </c>
      <c r="E67" s="57">
        <f t="shared" si="23"/>
        <v>1223.05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10127.859999999999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4852.8599999999997</v>
      </c>
      <c r="C69" s="59">
        <f t="shared" ref="C69:AG69" si="25">+C67+C68</f>
        <v>2892.36</v>
      </c>
      <c r="D69" s="59">
        <f t="shared" si="25"/>
        <v>1159.5899999999999</v>
      </c>
      <c r="E69" s="59">
        <f t="shared" si="25"/>
        <v>1223.05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10127.859999999999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5.0812000000005355</v>
      </c>
      <c r="C70" s="57">
        <f t="shared" si="26"/>
        <v>0.47159999999985303</v>
      </c>
      <c r="D70" s="57">
        <f t="shared" si="26"/>
        <v>1.6400000000001</v>
      </c>
      <c r="E70" s="57">
        <f t="shared" si="26"/>
        <v>1.1500000000000909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8.3428000000005795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789.91</v>
      </c>
      <c r="C12" s="26">
        <v>1054.18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1844.0900000000001</v>
      </c>
      <c r="AI12" s="26">
        <v>1830.13</v>
      </c>
      <c r="AJ12" s="69">
        <f>+AI12-AH12</f>
        <v>-13.960000000000036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46</v>
      </c>
    </row>
    <row r="16" spans="1:36" s="32" customFormat="1" x14ac:dyDescent="0.25">
      <c r="A16" s="30" t="s">
        <v>20</v>
      </c>
      <c r="B16" s="31">
        <v>27</v>
      </c>
      <c r="C16" s="31">
        <v>82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109</v>
      </c>
      <c r="AJ16" s="70"/>
    </row>
    <row r="17" spans="1:36" s="47" customFormat="1" x14ac:dyDescent="0.25">
      <c r="A17" s="46" t="s">
        <v>27</v>
      </c>
      <c r="B17" s="22">
        <f>B16*$B$8</f>
        <v>150.11999999999998</v>
      </c>
      <c r="C17" s="22">
        <f>C16*$B$8</f>
        <v>455.91999999999996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606.04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82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109</v>
      </c>
    </row>
    <row r="23" spans="1:36" s="47" customFormat="1" x14ac:dyDescent="0.25">
      <c r="A23" s="48" t="s">
        <v>26</v>
      </c>
      <c r="B23" s="19">
        <f>+B17+B19+B21</f>
        <v>150.11999999999998</v>
      </c>
      <c r="C23" s="19">
        <f t="shared" si="5"/>
        <v>455.91999999999996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606.04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476.52</v>
      </c>
      <c r="C49" s="44">
        <v>638.07000000000005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1114.5900000000001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117.63</v>
      </c>
      <c r="C53" s="44">
        <v>41.86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159.49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9.23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790.27</v>
      </c>
      <c r="C64" s="53">
        <f t="shared" ref="C64:AG64" si="21">+C15+C23+C31+C39+C47+C48+C49+C50+C51+C52+C53+C54+C55+C56+C57+C58+C59+C60+C61+C62+C63</f>
        <v>1145.08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1935.35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789.91</v>
      </c>
      <c r="C67" s="57">
        <f t="shared" ref="C67:L67" si="23">C12</f>
        <v>1054.18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1844.0900000000001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789.91</v>
      </c>
      <c r="C69" s="59">
        <f t="shared" ref="C69:AG69" si="25">+C67+C68</f>
        <v>1054.18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1844.0900000000001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0.36000000000001364</v>
      </c>
      <c r="C70" s="57">
        <f t="shared" si="26"/>
        <v>90.899999999999864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91.259999999999877</v>
      </c>
    </row>
    <row r="71" spans="1:34" ht="102.75" customHeight="1" x14ac:dyDescent="0.25">
      <c r="A71" s="77" t="s">
        <v>96</v>
      </c>
      <c r="B71" s="14"/>
      <c r="C71" s="14" t="s">
        <v>129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>
        <v>5.8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142.94999999999999</v>
      </c>
      <c r="C12" s="26">
        <v>1323.59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1466.54</v>
      </c>
      <c r="AI12" s="26">
        <v>1466.54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12</v>
      </c>
      <c r="C16" s="31">
        <v>172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184</v>
      </c>
      <c r="AJ16" s="70"/>
    </row>
    <row r="17" spans="1:36" s="47" customFormat="1" x14ac:dyDescent="0.25">
      <c r="A17" s="46" t="s">
        <v>27</v>
      </c>
      <c r="B17" s="22">
        <f>B16*$B$8</f>
        <v>66.72</v>
      </c>
      <c r="C17" s="22">
        <f>C16*$B$8</f>
        <v>956.31999999999994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1023.04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</v>
      </c>
      <c r="C22" s="20">
        <f t="shared" ref="C22:AG23" si="5">+C16+C18+C20</f>
        <v>172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184</v>
      </c>
    </row>
    <row r="23" spans="1:36" s="47" customFormat="1" x14ac:dyDescent="0.25">
      <c r="A23" s="48" t="s">
        <v>26</v>
      </c>
      <c r="B23" s="19">
        <f>+B17+B19+B21</f>
        <v>66.72</v>
      </c>
      <c r="C23" s="19">
        <f t="shared" si="5"/>
        <v>956.31999999999994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1023.04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3.89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3.89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21.628399999999999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21.628399999999999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3.89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3.89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21.628399999999999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21.628399999999999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66.16</v>
      </c>
      <c r="C49" s="44">
        <v>266.31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332.47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11.41</v>
      </c>
      <c r="C53" s="44">
        <v>88.01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99.42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144.29</v>
      </c>
      <c r="C64" s="53">
        <f t="shared" ref="C64:AG64" si="21">+C15+C23+C31+C39+C47+C48+C49+C50+C51+C52+C53+C54+C55+C56+C57+C58+C59+C60+C61+C62+C63</f>
        <v>1332.2683999999999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1476.5583999999999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142.94999999999999</v>
      </c>
      <c r="C67" s="57">
        <f t="shared" ref="C67:L67" si="23">C12</f>
        <v>1323.59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1466.54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142.94999999999999</v>
      </c>
      <c r="C69" s="59">
        <f t="shared" ref="C69:AG69" si="25">+C67+C68</f>
        <v>1323.59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1466.54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1.3400000000000034</v>
      </c>
      <c r="C70" s="57">
        <f t="shared" si="26"/>
        <v>8.6784000000000106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10.018400000000014</v>
      </c>
    </row>
    <row r="71" spans="1:34" ht="96" customHeight="1" x14ac:dyDescent="0.25">
      <c r="A71" s="77" t="s">
        <v>96</v>
      </c>
      <c r="B71" s="14" t="s">
        <v>130</v>
      </c>
      <c r="C71" s="14" t="s">
        <v>131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0" activePane="bottomRight" state="frozen"/>
      <selection pane="topRight" activeCell="B1" sqref="B1"/>
      <selection pane="bottomLeft" activeCell="A5" sqref="A5"/>
      <selection pane="bottomRight" activeCell="E40" sqref="E4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44748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5.56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2663.68</v>
      </c>
      <c r="C12" s="26">
        <v>4058.33</v>
      </c>
      <c r="D12" s="26">
        <v>1749.5</v>
      </c>
      <c r="E12" s="26">
        <v>5629.51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14101.02</v>
      </c>
      <c r="AI12" s="26"/>
      <c r="AJ12" s="69">
        <f>+AI12-AH12</f>
        <v>-14101.02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293.5</v>
      </c>
      <c r="C15" s="23">
        <v>458</v>
      </c>
      <c r="D15" s="23">
        <v>314</v>
      </c>
      <c r="E15" s="23">
        <v>559.5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1625</v>
      </c>
    </row>
    <row r="16" spans="1:36" s="32" customFormat="1" x14ac:dyDescent="0.25">
      <c r="A16" s="30" t="s">
        <v>20</v>
      </c>
      <c r="B16" s="31">
        <v>146</v>
      </c>
      <c r="C16" s="31">
        <v>213</v>
      </c>
      <c r="D16" s="31">
        <v>131</v>
      </c>
      <c r="E16" s="31">
        <v>447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937</v>
      </c>
      <c r="AJ16" s="70"/>
    </row>
    <row r="17" spans="1:36" s="47" customFormat="1" x14ac:dyDescent="0.25">
      <c r="A17" s="46" t="s">
        <v>27</v>
      </c>
      <c r="B17" s="22">
        <f>B16*$B$8</f>
        <v>811.76</v>
      </c>
      <c r="C17" s="22">
        <f>C16*$B$8</f>
        <v>1184.28</v>
      </c>
      <c r="D17" s="22">
        <f t="shared" ref="D17:AG17" si="2">D16*$B$8</f>
        <v>728.3599999999999</v>
      </c>
      <c r="E17" s="22">
        <f t="shared" si="2"/>
        <v>2485.3199999999997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5209.7199999999993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AG23" si="5">+C16+C18+C20</f>
        <v>213</v>
      </c>
      <c r="D22" s="20">
        <f t="shared" si="5"/>
        <v>131</v>
      </c>
      <c r="E22" s="20">
        <f t="shared" si="5"/>
        <v>447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937</v>
      </c>
    </row>
    <row r="23" spans="1:36" s="47" customFormat="1" x14ac:dyDescent="0.25">
      <c r="A23" s="48" t="s">
        <v>26</v>
      </c>
      <c r="B23" s="19">
        <f>+B17+B19+B21</f>
        <v>811.76</v>
      </c>
      <c r="C23" s="19">
        <f t="shared" si="5"/>
        <v>1184.28</v>
      </c>
      <c r="D23" s="19">
        <f t="shared" si="5"/>
        <v>728.3599999999999</v>
      </c>
      <c r="E23" s="19">
        <f t="shared" si="5"/>
        <v>2485.3199999999997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5209.7199999999993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1315.12</v>
      </c>
      <c r="C49" s="44">
        <v>1849.93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3165.05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602.59</v>
      </c>
      <c r="E52" s="44">
        <v>2235.9299999999998</v>
      </c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2838.52</v>
      </c>
    </row>
    <row r="53" spans="1:34" x14ac:dyDescent="0.25">
      <c r="A53" s="17" t="s">
        <v>18</v>
      </c>
      <c r="B53" s="44">
        <v>247.84</v>
      </c>
      <c r="C53" s="44">
        <v>561.5</v>
      </c>
      <c r="D53" s="44">
        <v>105.94</v>
      </c>
      <c r="E53" s="44">
        <v>226.76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1142.04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13.01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2668.2200000000003</v>
      </c>
      <c r="C64" s="53">
        <f t="shared" ref="C64:AG64" si="21">+C15+C23+C31+C39+C47+C48+C49+C50+C51+C52+C53+C54+C55+C56+C57+C58+C59+C60+C61+C62+C63</f>
        <v>4066.7200000000003</v>
      </c>
      <c r="D64" s="53">
        <f t="shared" si="21"/>
        <v>1750.8899999999999</v>
      </c>
      <c r="E64" s="53">
        <f t="shared" si="21"/>
        <v>5507.51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13993.34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2 N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2663.68</v>
      </c>
      <c r="C67" s="57">
        <f t="shared" ref="C67:L67" si="23">C12</f>
        <v>4058.33</v>
      </c>
      <c r="D67" s="57">
        <f t="shared" si="23"/>
        <v>1749.5</v>
      </c>
      <c r="E67" s="57">
        <f t="shared" si="23"/>
        <v>5629.51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14101.02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2663.68</v>
      </c>
      <c r="C69" s="59">
        <f t="shared" ref="C69:AG69" si="25">+C67+C68</f>
        <v>4058.33</v>
      </c>
      <c r="D69" s="59">
        <f t="shared" si="25"/>
        <v>1749.5</v>
      </c>
      <c r="E69" s="59">
        <f t="shared" si="25"/>
        <v>5629.51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14101.02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4.5400000000004184</v>
      </c>
      <c r="C70" s="57">
        <f t="shared" si="26"/>
        <v>8.3900000000003274</v>
      </c>
      <c r="D70" s="57">
        <f t="shared" si="26"/>
        <v>1.3899999999998727</v>
      </c>
      <c r="E70" s="57">
        <f t="shared" si="26"/>
        <v>-122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-107.67999999999938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2022-07-14T19:04:24Z</dcterms:modified>
</cp:coreProperties>
</file>