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E47" i="152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AH23" i="149" s="1"/>
  <c r="F11" i="145" s="1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49"/>
  <c r="AC70" i="149" s="1"/>
  <c r="U64" i="149"/>
  <c r="U70" i="149" s="1"/>
  <c r="M64" i="149"/>
  <c r="M70" i="149" s="1"/>
  <c r="E64" i="149"/>
  <c r="E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Z64" i="40" s="1"/>
  <c r="Z70" i="40" s="1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AE64" i="40"/>
  <c r="AE70" i="40" s="1"/>
  <c r="T64" i="40"/>
  <c r="AF64" i="40"/>
  <c r="AF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J39" i="40" s="1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B38" i="40"/>
  <c r="F39" i="40" l="1"/>
  <c r="E23" i="40"/>
  <c r="L39" i="40"/>
  <c r="E47" i="40"/>
  <c r="G23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<sst xmlns="http://schemas.openxmlformats.org/spreadsheetml/2006/main" count="744" uniqueCount="128">
  <si>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</si>
  <si>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</si>
  <si>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</si>
  <si>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</si>
  <si>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</si>
  <si>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</si>
  <si>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</si>
  <si>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</si>
  <si>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</si>
  <si>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</si>
  <si>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</si>
  <si>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</si>
  <si>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</si>
  <si>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</si>
  <si>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</si>
  <si>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</si>
  <si>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</si>
  <si>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</si>
  <si>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</si>
  <si>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</si>
  <si>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</si>
  <si>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</si>
  <si>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</si>
  <si>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</si>
  <si>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</si>
  <si>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</si>
  <si>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</si>
  <si>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</si>
  <si>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</si>
  <si>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</si>
  <si>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</si>
  <si>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</si>
  <si>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</si>
  <si>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</si>
  <si>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</si>
  <si>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</si>
  <si>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</si>
  <si>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</si>
  <si>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</si>
  <si>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</si>
  <si>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</si>
  <si>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</si>
  <si>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</si>
  <si>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</si>
  <si>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</si>
  <si>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</si>
  <si>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</si>
  <si>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</si>
  <si>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</si>
  <si>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</si>
  <si>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</si>
  <si>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</si>
  <si>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</si>
  <si>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</si>
  <si>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</si>
  <si>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</si>
  <si>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</si>
  <si>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</si>
  <si>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</si>
  <si>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</si>
  <si>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</si>
  <si>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</si>
  <si>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</si>
  <si>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</si>
  <si>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</si>
  <si>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</si>
  <si>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</si>
  <si>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</si>
  <si>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</si>
  <si>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</si>
  <si>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</si>
  <si>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</si>
  <si>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</si>
  <si>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</si>
  <si>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</si>
  <si>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</si>
  <si>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</si>
  <si>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</si>
  <si>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</si>
  <si>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</si>
  <si>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</si>
  <si>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</si>
  <si>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</si>
  <si>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</si>
  <si>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</si>
  <si>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</si>
  <si>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</si>
  <si>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</si>
  <si>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</si>
  <si>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</si>
  <si>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</si>
  <si>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</si>
  <si>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</si>
  <si>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</si>
  <si>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</si>
  <si>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</si>
  <si>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</si>
  <si>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</si>
  <si>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</si>
  <si>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</si>
  <si>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</si>
  <si>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</si>
  <si>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</si>
  <si>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</si>
  <si>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</si>
  <si>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</si>
  <si>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</si>
  <si>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</si>
  <si>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</si>
  <si>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</si>
  <si>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</si>
  <si>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</si>
  <si>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</si>
  <si>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</si>
  <si>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</si>
  <si>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</si>
  <si>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</si>
  <si>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</si>
  <si>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</si>
  <si>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</si>
  <si>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</si>
  <si>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</si>
  <si>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</si>
  <si>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12F/C</t>
  </si>
  <si>
    <t>5PERIODICOS</t>
  </si>
  <si>
    <t>1F/C</t>
  </si>
  <si>
    <t>16F/C</t>
  </si>
  <si>
    <t>SOBRANTE DE 1$ ERA DE CAJA1TARDE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</si>
</sst>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108802.81</v>
      </c>
      <c r="C2" s="43">
        <f>MODELO!AH12</f>
        <v>34225.420000000006</v>
      </c>
      <c r="D2" s="43">
        <f>EXQUISITECES!AH12</f>
        <v>13326.310000000001</v>
      </c>
      <c r="E2" s="43">
        <f>HOYADA!AH12</f>
        <v>13572.33</v>
      </c>
      <c r="F2" s="43">
        <f>FARMASTOP!AH12</f>
        <v>3068.5299999999997</v>
      </c>
      <c r="G2" s="43">
        <f>BOCAS!AH12</f>
        <v>5299.79</v>
      </c>
      <c r="H2" s="43">
        <f>LAGUNETICA!AH12</f>
        <v>22162.06</v>
      </c>
      <c r="I2" s="43">
        <f>SANANTONIO!AH12</f>
        <v>0</v>
      </c>
      <c r="J2" s="43">
        <f>SUM(B2:I2)</f>
        <v>200457.25</v>
      </c>
    </row>
    <row r="3" spans="1:10" x14ac:dyDescent="0.25">
      <c r="A3" s="46" t="s">
        <v>0</v>
      </c>
      <c r="B3" s="43">
        <f>AUTOMERCADO!AH15</f>
        <v>2690.8</v>
      </c>
      <c r="C3" s="43">
        <f>MODELO!AH15</f>
        <v>1360.5</v>
      </c>
      <c r="D3" s="43">
        <f>EXQUISITECES!AH15</f>
        <v>663.5</v>
      </c>
      <c r="E3" s="43">
        <f>HOYADA!AH15</f>
        <v>1715</v>
      </c>
      <c r="F3" s="43">
        <f>FARMASTOP!AH15</f>
        <v>192.5</v>
      </c>
      <c r="G3" s="43">
        <f>BOCAS!AH15</f>
        <v>355.5</v>
      </c>
      <c r="H3" s="43">
        <f>LAGUNETICA!AH15</f>
        <v>1569</v>
      </c>
      <c r="I3" s="43">
        <f>SANANTONIO!AH15</f>
        <v>0</v>
      </c>
      <c r="J3" s="43">
        <f t="shared" ref="J3:J52" si="0">SUM(B3:I3)</f>
        <v>8546.7999999999993</v>
      </c>
    </row>
    <row r="4" spans="1:10" x14ac:dyDescent="0.25">
      <c r="A4" s="73" t="s">
        <v>20</v>
      </c>
      <c r="B4" s="43">
        <f>AUTOMERCADO!AH16</f>
        <v>9056</v>
      </c>
      <c r="C4" s="43">
        <f>MODELO!AH16</f>
        <v>2428</v>
      </c>
      <c r="D4" s="43">
        <f>EXQUISITECES!AH16</f>
        <v>1058</v>
      </c>
      <c r="E4" s="43">
        <f>HOYADA!AH16</f>
        <v>799</v>
      </c>
      <c r="F4" s="43">
        <f>FARMASTOP!AH16</f>
        <v>208</v>
      </c>
      <c r="G4" s="43">
        <f>BOCAS!AH16</f>
        <v>455</v>
      </c>
      <c r="H4" s="43">
        <f>LAGUNETICA!AH16</f>
        <v>1307</v>
      </c>
      <c r="I4" s="43">
        <f>SANANTONIO!AH16</f>
        <v>0</v>
      </c>
      <c r="J4" s="43">
        <f t="shared" si="0"/>
        <v>15311</v>
      </c>
    </row>
    <row r="5" spans="1:10" x14ac:dyDescent="0.25">
      <c r="A5" s="46" t="s">
        <v>27</v>
      </c>
      <c r="B5" s="43">
        <f>AUTOMERCADO!AH17</f>
        <v>50804.159999999996</v>
      </c>
      <c r="C5" s="43">
        <f>MODELO!AH17</f>
        <v>13621.080000000002</v>
      </c>
      <c r="D5" s="43">
        <f>EXQUISITECES!AH17</f>
        <v>5935.38</v>
      </c>
      <c r="E5" s="43">
        <f>HOYADA!AH17</f>
        <v>4482.3900000000003</v>
      </c>
      <c r="F5" s="43">
        <f>FARMASTOP!AH17</f>
        <v>1166.8800000000001</v>
      </c>
      <c r="G5" s="43">
        <f>BOCAS!AH17</f>
        <v>2552.5500000000002</v>
      </c>
      <c r="H5" s="43">
        <f>LAGUNETICA!AH17</f>
        <v>7332.27</v>
      </c>
      <c r="I5" s="43">
        <f>SANANTONIO!AH17</f>
        <v>0</v>
      </c>
      <c r="J5" s="43">
        <f t="shared" si="0"/>
        <v>85894.71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9056</v>
      </c>
      <c r="C10" s="43">
        <f>MODELO!AH22</f>
        <v>2428</v>
      </c>
      <c r="D10" s="43">
        <f>EXQUISITECES!AH22</f>
        <v>1058</v>
      </c>
      <c r="E10" s="43">
        <f>HOYADA!AH22</f>
        <v>799</v>
      </c>
      <c r="F10" s="43">
        <f>FARMASTOP!AH22</f>
        <v>208</v>
      </c>
      <c r="G10" s="43">
        <f>BOCAS!AH22</f>
        <v>455</v>
      </c>
      <c r="H10" s="43">
        <f>LAGUNETICA!AH22</f>
        <v>1307</v>
      </c>
      <c r="I10" s="43">
        <f>SANANTONIO!AH22</f>
        <v>0</v>
      </c>
      <c r="J10" s="43">
        <f t="shared" si="0"/>
        <v>15311</v>
      </c>
    </row>
    <row r="11" spans="1:10" x14ac:dyDescent="0.25">
      <c r="A11" s="48" t="s">
        <v>26</v>
      </c>
      <c r="B11" s="43">
        <f>AUTOMERCADO!AH23</f>
        <v>50804.159999999996</v>
      </c>
      <c r="C11" s="43">
        <f>MODELO!AH23</f>
        <v>13621.080000000002</v>
      </c>
      <c r="D11" s="43">
        <f>EXQUISITECES!AH23</f>
        <v>5935.38</v>
      </c>
      <c r="E11" s="43">
        <f>HOYADA!AH23</f>
        <v>4482.3900000000003</v>
      </c>
      <c r="F11" s="43">
        <f>FARMASTOP!AH23</f>
        <v>1166.8800000000001</v>
      </c>
      <c r="G11" s="43">
        <f>BOCAS!AH23</f>
        <v>2552.5500000000002</v>
      </c>
      <c r="H11" s="43">
        <f>LAGUNETICA!AH23</f>
        <v>7332.27</v>
      </c>
      <c r="I11" s="43">
        <f>SANANTONIO!AH23</f>
        <v>0</v>
      </c>
      <c r="J11" s="43">
        <f t="shared" si="0"/>
        <v>85894.71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10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57.199999999999996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57.199999999999996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10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57.199999999999996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57.199999999999996</v>
      </c>
    </row>
    <row r="20" spans="1:10" x14ac:dyDescent="0.25">
      <c r="A20" s="46" t="s">
        <v>34</v>
      </c>
      <c r="B20" s="43">
        <f>AUTOMERCADO!AH32</f>
        <v>821.99</v>
      </c>
      <c r="C20" s="43">
        <f>MODELO!AH32</f>
        <v>36.4</v>
      </c>
      <c r="D20" s="43">
        <f>EXQUISITECES!AH32</f>
        <v>30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888.39</v>
      </c>
    </row>
    <row r="21" spans="1:10" x14ac:dyDescent="0.25">
      <c r="A21" s="46" t="s">
        <v>35</v>
      </c>
      <c r="B21" s="43">
        <f>AUTOMERCADO!AH33</f>
        <v>4611.3639000000003</v>
      </c>
      <c r="C21" s="43">
        <f>MODELO!AH33</f>
        <v>204.20400000000001</v>
      </c>
      <c r="D21" s="43">
        <f>EXQUISITECES!AH33</f>
        <v>168.3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4983.8679000000002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821.99</v>
      </c>
      <c r="C26" s="43">
        <f>MODELO!AH38</f>
        <v>36.4</v>
      </c>
      <c r="D26" s="43">
        <f>EXQUISITECES!AH38</f>
        <v>30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888.39</v>
      </c>
    </row>
    <row r="27" spans="1:10" x14ac:dyDescent="0.25">
      <c r="A27" s="48" t="s">
        <v>42</v>
      </c>
      <c r="B27" s="43">
        <f>AUTOMERCADO!AH39</f>
        <v>4611.3639000000003</v>
      </c>
      <c r="C27" s="43">
        <f>MODELO!AH39</f>
        <v>204.20400000000001</v>
      </c>
      <c r="D27" s="43">
        <f>EXQUISITECES!AH39</f>
        <v>168.3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4983.8679000000002</v>
      </c>
    </row>
    <row r="28" spans="1:10" x14ac:dyDescent="0.25">
      <c r="A28" s="46" t="s">
        <v>43</v>
      </c>
      <c r="B28" s="43">
        <f>AUTOMERCADO!AH40</f>
        <v>433.98</v>
      </c>
      <c r="C28" s="43">
        <f>MODELO!AH40</f>
        <v>30</v>
      </c>
      <c r="D28" s="43">
        <f>EXQUISITECES!AH40</f>
        <v>0</v>
      </c>
      <c r="E28" s="43">
        <f>HOYADA!AH40</f>
        <v>0</v>
      </c>
      <c r="F28" s="43">
        <f>FARMASTOP!AH40</f>
        <v>8.01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471.99</v>
      </c>
    </row>
    <row r="29" spans="1:10" x14ac:dyDescent="0.25">
      <c r="A29" s="46" t="s">
        <v>44</v>
      </c>
      <c r="B29" s="43">
        <f>AUTOMERCADO!AH41</f>
        <v>2434.6278000000002</v>
      </c>
      <c r="C29" s="43">
        <f>MODELO!AH41</f>
        <v>168.3</v>
      </c>
      <c r="D29" s="43">
        <f>EXQUISITECES!AH41</f>
        <v>0</v>
      </c>
      <c r="E29" s="43">
        <f>HOYADA!AH41</f>
        <v>0</v>
      </c>
      <c r="F29" s="43">
        <f>FARMASTOP!AH41</f>
        <v>44.936100000000003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2647.8639000000003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433.98</v>
      </c>
      <c r="C34" s="43">
        <f>MODELO!AH46</f>
        <v>30</v>
      </c>
      <c r="D34" s="43">
        <f>EXQUISITECES!AH46</f>
        <v>0</v>
      </c>
      <c r="E34" s="43">
        <f>HOYADA!AH46</f>
        <v>0</v>
      </c>
      <c r="F34" s="43">
        <f>FARMASTOP!AH46</f>
        <v>8.01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471.99</v>
      </c>
    </row>
    <row r="35" spans="1:10" x14ac:dyDescent="0.25">
      <c r="A35" s="48" t="s">
        <v>48</v>
      </c>
      <c r="B35" s="43">
        <f>AUTOMERCADO!AH47</f>
        <v>2434.6278000000002</v>
      </c>
      <c r="C35" s="43">
        <f>MODELO!AH47</f>
        <v>168.3</v>
      </c>
      <c r="D35" s="43">
        <f>EXQUISITECES!AH47</f>
        <v>0</v>
      </c>
      <c r="E35" s="43">
        <f>HOYADA!AH47</f>
        <v>0</v>
      </c>
      <c r="F35" s="43">
        <f>FARMASTOP!AH47</f>
        <v>44.936100000000003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2647.8639000000003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41289.040000000001</v>
      </c>
      <c r="C37" s="43">
        <f>MODELO!AH49</f>
        <v>12623.53</v>
      </c>
      <c r="D37" s="43">
        <f>EXQUISITECES!AH49</f>
        <v>5368.0599999999995</v>
      </c>
      <c r="E37" s="43">
        <f>HOYADA!AH49</f>
        <v>5358.4</v>
      </c>
      <c r="F37" s="43">
        <f>FARMASTOP!AH49</f>
        <v>1482.51</v>
      </c>
      <c r="G37" s="43">
        <f>BOCAS!AH49</f>
        <v>1851.27</v>
      </c>
      <c r="H37" s="43">
        <f>LAGUNETICA!AH49</f>
        <v>5572.84</v>
      </c>
      <c r="I37" s="43">
        <f>SANANTONIO!AH49</f>
        <v>0</v>
      </c>
      <c r="J37" s="43">
        <f t="shared" si="0"/>
        <v>73545.649999999994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3418.09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6057.0999999999995</v>
      </c>
      <c r="I40" s="43">
        <f>SANANTONIO!AH52</f>
        <v>0</v>
      </c>
      <c r="J40" s="43">
        <f t="shared" si="0"/>
        <v>9475.1899999999987</v>
      </c>
    </row>
    <row r="41" spans="1:10" x14ac:dyDescent="0.25">
      <c r="A41" s="74" t="s">
        <v>18</v>
      </c>
      <c r="B41" s="43">
        <f>AUTOMERCADO!AH53</f>
        <v>2624.4199999999996</v>
      </c>
      <c r="C41" s="43">
        <f>MODELO!AH53</f>
        <v>1964.64</v>
      </c>
      <c r="D41" s="43">
        <f>EXQUISITECES!AH53</f>
        <v>1131.67</v>
      </c>
      <c r="E41" s="43">
        <f>HOYADA!AH53</f>
        <v>1946.5299999999997</v>
      </c>
      <c r="F41" s="43">
        <f>FARMASTOP!AH53</f>
        <v>24.66</v>
      </c>
      <c r="G41" s="43">
        <f>BOCAS!AH53</f>
        <v>298.95999999999998</v>
      </c>
      <c r="H41" s="43">
        <f>LAGUNETICA!AH53</f>
        <v>1456.8700000000001</v>
      </c>
      <c r="I41" s="43">
        <f>SANANTONIO!AH53</f>
        <v>0</v>
      </c>
      <c r="J41" s="43">
        <f t="shared" si="0"/>
        <v>9447.75</v>
      </c>
    </row>
    <row r="42" spans="1:10" x14ac:dyDescent="0.25">
      <c r="A42" s="74" t="s">
        <v>114</v>
      </c>
      <c r="B42" s="43">
        <f>AUTOMERCADO!AH54</f>
        <v>279.98</v>
      </c>
      <c r="C42" s="43">
        <f>MODELO!AH54</f>
        <v>348.34999999999997</v>
      </c>
      <c r="D42" s="43">
        <f>EXQUISITECES!AH54</f>
        <v>10.94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639.27</v>
      </c>
    </row>
    <row r="43" spans="1:10" x14ac:dyDescent="0.25">
      <c r="A43" s="74" t="s">
        <v>52</v>
      </c>
      <c r="B43" s="43">
        <f>AUTOMERCADO!AH55</f>
        <v>4129.3</v>
      </c>
      <c r="C43" s="43">
        <f>MODELO!AH55</f>
        <v>399.93</v>
      </c>
      <c r="D43" s="43">
        <f>EXQUISITECES!AH55</f>
        <v>75.83</v>
      </c>
      <c r="E43" s="43">
        <f>HOYADA!AH55</f>
        <v>90.32</v>
      </c>
      <c r="F43" s="43">
        <f>FARMASTOP!AH55</f>
        <v>160.46</v>
      </c>
      <c r="G43" s="43">
        <f>BOCAS!AH55</f>
        <v>243.51999999999998</v>
      </c>
      <c r="H43" s="43">
        <f>LAGUNETICA!AH55</f>
        <v>64.27</v>
      </c>
      <c r="I43" s="43">
        <f>SANANTONIO!AH55</f>
        <v>0</v>
      </c>
      <c r="J43" s="43">
        <f t="shared" si="0"/>
        <v>5163.630000000001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149.21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149.21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154.30000000000001</v>
      </c>
      <c r="I47" s="43">
        <f>SANANTONIO!AH59</f>
        <v>0</v>
      </c>
      <c r="J47" s="43">
        <f t="shared" si="0"/>
        <v>154.30000000000001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108863.69170000002</v>
      </c>
      <c r="C52" s="75">
        <f>MODELO!AH64</f>
        <v>34315.034</v>
      </c>
      <c r="D52" s="75">
        <f>EXQUISITECES!AH64</f>
        <v>13353.679999999998</v>
      </c>
      <c r="E52" s="75">
        <f>HOYADA!AH64</f>
        <v>13592.64</v>
      </c>
      <c r="F52" s="75">
        <f>FARMASTOP!AH64</f>
        <v>3071.9461000000001</v>
      </c>
      <c r="G52" s="75">
        <f>BOCAS!AH64</f>
        <v>5301.8</v>
      </c>
      <c r="H52" s="75">
        <f>LAGUNETICA!AH64</f>
        <v>22206.65</v>
      </c>
      <c r="I52" s="75">
        <f>SANANTONIO!AH64</f>
        <v>0</v>
      </c>
      <c r="J52" s="75">
        <f t="shared" si="0"/>
        <v>200705.4418</v>
      </c>
    </row>
    <row r="53" spans="1:10" x14ac:dyDescent="0.25">
      <c r="A53" s="56" t="s">
        <v>3</v>
      </c>
      <c r="B53" s="43">
        <f>B2</f>
        <v>108802.81</v>
      </c>
      <c r="C53" s="43">
        <f t="shared" ref="C53:I53" si="1">C2</f>
        <v>34225.420000000006</v>
      </c>
      <c r="D53" s="43">
        <f t="shared" si="1"/>
        <v>13326.310000000001</v>
      </c>
      <c r="E53" s="43">
        <f t="shared" si="1"/>
        <v>13572.33</v>
      </c>
      <c r="F53" s="43">
        <f t="shared" si="1"/>
        <v>3068.5299999999997</v>
      </c>
      <c r="G53" s="43">
        <f t="shared" si="1"/>
        <v>5299.79</v>
      </c>
      <c r="H53" s="43">
        <f t="shared" si="1"/>
        <v>22162.06</v>
      </c>
      <c r="I53" s="43">
        <f t="shared" si="1"/>
        <v>0</v>
      </c>
      <c r="J53" s="43">
        <f>J2</f>
        <v>200457.25</v>
      </c>
    </row>
    <row r="54" spans="1:10" x14ac:dyDescent="0.25">
      <c r="A54" s="58" t="s">
        <v>95</v>
      </c>
      <c r="B54" s="43">
        <f>+B52-B53</f>
        <v>60.881700000027195</v>
      </c>
      <c r="C54" s="43">
        <f t="shared" ref="C54:I54" si="2">+C52-C53</f>
        <v>89.613999999994121</v>
      </c>
      <c r="D54" s="43">
        <f t="shared" si="2"/>
        <v>27.369999999997162</v>
      </c>
      <c r="E54" s="43">
        <f t="shared" si="2"/>
        <v>20.309999999999491</v>
      </c>
      <c r="F54" s="43">
        <f t="shared" si="2"/>
        <v>3.4161000000003696</v>
      </c>
      <c r="G54" s="43">
        <f t="shared" si="2"/>
        <v>2.0100000000002183</v>
      </c>
      <c r="H54" s="43">
        <f t="shared" si="2"/>
        <v>44.590000000000146</v>
      </c>
      <c r="I54" s="43">
        <f t="shared" si="2"/>
        <v>0</v>
      </c>
      <c r="J54" s="43">
        <f>+J52-J53</f>
        <v>248.19180000000051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J55" sqref="J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68</v>
      </c>
      <c r="P11" s="5" t="s">
        <v>76</v>
      </c>
      <c r="Q11" s="5" t="s">
        <v>80</v>
      </c>
      <c r="R11" s="5" t="s">
        <v>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5114.68</v>
      </c>
      <c r="C12" s="26">
        <v>8749.82</v>
      </c>
      <c r="D12" s="26">
        <v>4690.2299999999996</v>
      </c>
      <c r="E12" s="26">
        <v>10207.64</v>
      </c>
      <c r="F12" s="26">
        <v>8616.82</v>
      </c>
      <c r="G12" s="26">
        <v>4712.7299999999996</v>
      </c>
      <c r="H12" s="26">
        <v>4131.53</v>
      </c>
      <c r="I12" s="26">
        <v>7330.27</v>
      </c>
      <c r="J12" s="26">
        <v>8152.21</v>
      </c>
      <c r="K12" s="26">
        <v>10005.540000000001</v>
      </c>
      <c r="L12" s="26">
        <v>9839.89</v>
      </c>
      <c r="M12" s="26">
        <v>7283.42</v>
      </c>
      <c r="N12" s="26">
        <v>8835.06</v>
      </c>
      <c r="O12" s="26">
        <v>3453.2</v>
      </c>
      <c r="P12" s="26">
        <v>444.95</v>
      </c>
      <c r="Q12" s="26">
        <v>1593.69</v>
      </c>
      <c r="R12" s="26">
        <v>5641.13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108802.81</v>
      </c>
      <c r="AI12" s="26">
        <v>107141.1</v>
      </c>
      <c r="AJ12" s="69">
        <f>+AI12-AH12</f>
        <v>-1661.7099999999919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94</v>
      </c>
      <c r="C15" s="23">
        <v>118.5</v>
      </c>
      <c r="D15" s="23">
        <v>103</v>
      </c>
      <c r="E15" s="23">
        <v>24</v>
      </c>
      <c r="F15" s="23">
        <v>491</v>
      </c>
      <c r="G15" s="23">
        <v>151</v>
      </c>
      <c r="H15" s="23">
        <v>132.69999999999999</v>
      </c>
      <c r="I15" s="23">
        <v>190</v>
      </c>
      <c r="J15" s="23">
        <v>496</v>
      </c>
      <c r="K15" s="23">
        <v>51.7</v>
      </c>
      <c r="L15" s="23">
        <v>160.4</v>
      </c>
      <c r="M15" s="23">
        <v>15.5</v>
      </c>
      <c r="N15" s="23">
        <v>20</v>
      </c>
      <c r="O15" s="23">
        <v>245</v>
      </c>
      <c r="P15" s="23">
        <v>33.5</v>
      </c>
      <c r="Q15" s="23">
        <v>88</v>
      </c>
      <c r="R15" s="23">
        <v>276.5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2690.8</v>
      </c>
    </row>
    <row r="16" spans="1:36" s="32" customFormat="1" x14ac:dyDescent="0.25">
      <c r="A16" s="30" t="s">
        <v>20</v>
      </c>
      <c r="B16" s="31">
        <v>292</v>
      </c>
      <c r="C16" s="31">
        <v>1126</v>
      </c>
      <c r="D16" s="31">
        <v>387</v>
      </c>
      <c r="E16" s="31">
        <v>1164</v>
      </c>
      <c r="F16" s="31">
        <v>697</v>
      </c>
      <c r="G16" s="31">
        <v>537</v>
      </c>
      <c r="H16" s="31"/>
      <c r="I16" s="31">
        <v>658</v>
      </c>
      <c r="J16" s="31">
        <v>924</v>
      </c>
      <c r="K16" s="31">
        <v>541</v>
      </c>
      <c r="L16" s="31">
        <v>947</v>
      </c>
      <c r="M16" s="31">
        <v>619</v>
      </c>
      <c r="N16" s="31">
        <v>1013</v>
      </c>
      <c r="O16" s="31"/>
      <c r="P16" s="31"/>
      <c r="Q16" s="31">
        <v>151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9056</v>
      </c>
      <c r="AJ16" s="70"/>
    </row>
    <row r="17" spans="1:36" s="47" customFormat="1" x14ac:dyDescent="0.25">
      <c r="A17" s="46" t="s">
        <v>27</v>
      </c>
      <c r="B17" s="22">
        <f>B16*$B$8</f>
        <v>1638.1200000000001</v>
      </c>
      <c r="C17" s="22">
        <f>C16*$B$8</f>
        <v>6316.8600000000006</v>
      </c>
      <c r="D17" s="22">
        <f t="shared" ref="D17:L17" si="2">D16*$B$8</f>
        <v>2171.0700000000002</v>
      </c>
      <c r="E17" s="22">
        <f t="shared" si="2"/>
        <v>6530.04</v>
      </c>
      <c r="F17" s="22">
        <f t="shared" si="2"/>
        <v>3910.17</v>
      </c>
      <c r="G17" s="22">
        <f t="shared" si="2"/>
        <v>3012.57</v>
      </c>
      <c r="H17" s="22">
        <f t="shared" si="2"/>
        <v>0</v>
      </c>
      <c r="I17" s="22">
        <f t="shared" si="2"/>
        <v>3691.38</v>
      </c>
      <c r="J17" s="22">
        <f t="shared" si="2"/>
        <v>5183.6400000000003</v>
      </c>
      <c r="K17" s="22">
        <f t="shared" si="2"/>
        <v>3035.01</v>
      </c>
      <c r="L17" s="22">
        <f t="shared" si="2"/>
        <v>5312.67</v>
      </c>
      <c r="M17" s="22">
        <f t="shared" ref="M17:R17" si="3">M16*$B$8</f>
        <v>3472.59</v>
      </c>
      <c r="N17" s="22">
        <f t="shared" si="3"/>
        <v>5682.93</v>
      </c>
      <c r="O17" s="22">
        <f t="shared" si="3"/>
        <v>0</v>
      </c>
      <c r="P17" s="22">
        <f t="shared" si="3"/>
        <v>0</v>
      </c>
      <c r="Q17" s="22">
        <f t="shared" si="3"/>
        <v>847.11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50804.159999999996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292</v>
      </c>
      <c r="C22" s="20">
        <f t="shared" ref="C22:L22" si="11">+C16+C18+C20</f>
        <v>1126</v>
      </c>
      <c r="D22" s="20">
        <f t="shared" si="11"/>
        <v>387</v>
      </c>
      <c r="E22" s="20">
        <f t="shared" si="11"/>
        <v>1164</v>
      </c>
      <c r="F22" s="20">
        <f t="shared" si="11"/>
        <v>697</v>
      </c>
      <c r="G22" s="20">
        <f t="shared" si="11"/>
        <v>537</v>
      </c>
      <c r="H22" s="20">
        <f t="shared" si="11"/>
        <v>0</v>
      </c>
      <c r="I22" s="20">
        <f t="shared" si="11"/>
        <v>658</v>
      </c>
      <c r="J22" s="20">
        <f t="shared" si="11"/>
        <v>924</v>
      </c>
      <c r="K22" s="20">
        <f t="shared" si="11"/>
        <v>541</v>
      </c>
      <c r="L22" s="20">
        <f t="shared" si="11"/>
        <v>947</v>
      </c>
      <c r="M22" s="20">
        <f t="shared" ref="M22:S22" si="12">+M16+M18+M20</f>
        <v>619</v>
      </c>
      <c r="N22" s="20">
        <f t="shared" si="12"/>
        <v>1013</v>
      </c>
      <c r="O22" s="20">
        <f t="shared" si="12"/>
        <v>0</v>
      </c>
      <c r="P22" s="20">
        <f t="shared" si="12"/>
        <v>0</v>
      </c>
      <c r="Q22" s="20">
        <f t="shared" si="12"/>
        <v>151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9056</v>
      </c>
    </row>
    <row r="23" spans="1:36" s="47" customFormat="1" x14ac:dyDescent="0.25">
      <c r="A23" s="48" t="s">
        <v>26</v>
      </c>
      <c r="B23" s="19">
        <f>+B17+B19+B21</f>
        <v>1638.1200000000001</v>
      </c>
      <c r="C23" s="19">
        <f t="shared" ref="C23:L23" si="14">+C17+C19+C21</f>
        <v>6316.8600000000006</v>
      </c>
      <c r="D23" s="19">
        <f t="shared" si="14"/>
        <v>2171.0700000000002</v>
      </c>
      <c r="E23" s="19">
        <f t="shared" si="14"/>
        <v>6530.04</v>
      </c>
      <c r="F23" s="19">
        <f t="shared" si="14"/>
        <v>3910.17</v>
      </c>
      <c r="G23" s="19">
        <f t="shared" si="14"/>
        <v>3012.57</v>
      </c>
      <c r="H23" s="19">
        <f t="shared" si="14"/>
        <v>0</v>
      </c>
      <c r="I23" s="19">
        <f t="shared" si="14"/>
        <v>3691.38</v>
      </c>
      <c r="J23" s="19">
        <f t="shared" si="14"/>
        <v>5183.6400000000003</v>
      </c>
      <c r="K23" s="19">
        <f t="shared" si="14"/>
        <v>3035.01</v>
      </c>
      <c r="L23" s="19">
        <f t="shared" si="14"/>
        <v>5312.67</v>
      </c>
      <c r="M23" s="19">
        <f t="shared" ref="M23:S23" si="15">+M17+M19+M21</f>
        <v>3472.59</v>
      </c>
      <c r="N23" s="19">
        <f t="shared" si="15"/>
        <v>5682.93</v>
      </c>
      <c r="O23" s="19">
        <f t="shared" si="15"/>
        <v>0</v>
      </c>
      <c r="P23" s="19">
        <f t="shared" si="15"/>
        <v>0</v>
      </c>
      <c r="Q23" s="19">
        <f t="shared" si="15"/>
        <v>847.11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50804.159999999996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88.95</v>
      </c>
      <c r="C32" s="36">
        <v>64.19</v>
      </c>
      <c r="D32" s="36">
        <v>35.299999999999997</v>
      </c>
      <c r="E32" s="36"/>
      <c r="F32" s="36"/>
      <c r="G32" s="36">
        <v>65</v>
      </c>
      <c r="H32" s="36"/>
      <c r="I32" s="36"/>
      <c r="J32" s="36"/>
      <c r="K32" s="36">
        <v>448.55</v>
      </c>
      <c r="L32" s="36"/>
      <c r="M32" s="37">
        <v>120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821.99</v>
      </c>
    </row>
    <row r="33" spans="1:34" s="47" customFormat="1" x14ac:dyDescent="0.25">
      <c r="A33" s="46" t="s">
        <v>35</v>
      </c>
      <c r="B33" s="22">
        <f>B32*$B$8</f>
        <v>499.00950000000006</v>
      </c>
      <c r="C33" s="22">
        <f t="shared" ref="C33:L33" si="30">C32*$B$8</f>
        <v>360.10590000000002</v>
      </c>
      <c r="D33" s="22">
        <f t="shared" si="30"/>
        <v>198.03299999999999</v>
      </c>
      <c r="E33" s="22">
        <f t="shared" si="30"/>
        <v>0</v>
      </c>
      <c r="F33" s="22">
        <f t="shared" si="30"/>
        <v>0</v>
      </c>
      <c r="G33" s="22">
        <f t="shared" si="30"/>
        <v>364.65000000000003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2516.3655000000003</v>
      </c>
      <c r="L33" s="22">
        <f t="shared" si="30"/>
        <v>0</v>
      </c>
      <c r="M33" s="22">
        <f t="shared" ref="M33:R33" si="31">M32*$B$8</f>
        <v>673.2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4611.3639000000003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88.95</v>
      </c>
      <c r="C38" s="20">
        <f t="shared" ref="C38:L38" si="39">+C32+C34+C36</f>
        <v>64.19</v>
      </c>
      <c r="D38" s="20">
        <f t="shared" si="39"/>
        <v>35.299999999999997</v>
      </c>
      <c r="E38" s="20">
        <f t="shared" si="39"/>
        <v>0</v>
      </c>
      <c r="F38" s="20">
        <f t="shared" si="39"/>
        <v>0</v>
      </c>
      <c r="G38" s="20">
        <f t="shared" si="39"/>
        <v>65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448.55</v>
      </c>
      <c r="L38" s="20">
        <f t="shared" si="39"/>
        <v>0</v>
      </c>
      <c r="M38" s="20">
        <f t="shared" ref="M38:S38" si="40">+M32+M34+M36</f>
        <v>120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821.99</v>
      </c>
    </row>
    <row r="39" spans="1:34" s="47" customFormat="1" x14ac:dyDescent="0.25">
      <c r="A39" s="48" t="s">
        <v>42</v>
      </c>
      <c r="B39" s="19">
        <f>+B33+B35+B37</f>
        <v>499.00950000000006</v>
      </c>
      <c r="C39" s="19">
        <f t="shared" ref="C39:L39" si="42">+C33+C35+C37</f>
        <v>360.10590000000002</v>
      </c>
      <c r="D39" s="19">
        <f t="shared" si="42"/>
        <v>198.03299999999999</v>
      </c>
      <c r="E39" s="19">
        <f t="shared" si="42"/>
        <v>0</v>
      </c>
      <c r="F39" s="19">
        <f t="shared" si="42"/>
        <v>0</v>
      </c>
      <c r="G39" s="19">
        <f t="shared" si="42"/>
        <v>364.65000000000003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2516.3655000000003</v>
      </c>
      <c r="L39" s="19">
        <f t="shared" si="42"/>
        <v>0</v>
      </c>
      <c r="M39" s="19">
        <f t="shared" ref="M39:S39" si="43">+M33+M35+M37</f>
        <v>673.2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4611.3639000000003</v>
      </c>
    </row>
    <row r="40" spans="1:34" x14ac:dyDescent="0.25">
      <c r="A40" s="13" t="s">
        <v>43</v>
      </c>
      <c r="B40" s="36"/>
      <c r="C40" s="36">
        <v>25.2</v>
      </c>
      <c r="D40" s="36">
        <v>25.36</v>
      </c>
      <c r="E40" s="36"/>
      <c r="F40" s="36"/>
      <c r="G40" s="36"/>
      <c r="H40" s="36"/>
      <c r="I40" s="36">
        <v>155.65</v>
      </c>
      <c r="J40" s="36">
        <v>20</v>
      </c>
      <c r="K40" s="36"/>
      <c r="L40" s="36">
        <v>97.29</v>
      </c>
      <c r="M40" s="36">
        <v>53.89</v>
      </c>
      <c r="N40" s="36">
        <v>56.59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433.98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141.37200000000001</v>
      </c>
      <c r="D41" s="22">
        <f t="shared" si="45"/>
        <v>142.2696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873.19650000000013</v>
      </c>
      <c r="J41" s="22">
        <f t="shared" si="45"/>
        <v>112.2</v>
      </c>
      <c r="K41" s="22">
        <f t="shared" si="45"/>
        <v>0</v>
      </c>
      <c r="L41" s="22">
        <f t="shared" si="45"/>
        <v>545.79690000000005</v>
      </c>
      <c r="M41" s="22">
        <f t="shared" ref="M41:R41" si="46">M40*$B$8</f>
        <v>302.3229</v>
      </c>
      <c r="N41" s="22">
        <f t="shared" si="46"/>
        <v>317.46990000000005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2434.6278000000002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25.2</v>
      </c>
      <c r="D46" s="20">
        <f t="shared" si="54"/>
        <v>25.36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155.65</v>
      </c>
      <c r="J46" s="20">
        <f t="shared" si="54"/>
        <v>20</v>
      </c>
      <c r="K46" s="20">
        <f t="shared" si="54"/>
        <v>0</v>
      </c>
      <c r="L46" s="20">
        <f t="shared" si="54"/>
        <v>97.29</v>
      </c>
      <c r="M46" s="20">
        <f t="shared" ref="M46:S46" si="55">+M40+M42+M44</f>
        <v>53.89</v>
      </c>
      <c r="N46" s="20">
        <f t="shared" si="55"/>
        <v>56.59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433.98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141.37200000000001</v>
      </c>
      <c r="D47" s="19">
        <f t="shared" si="57"/>
        <v>142.2696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873.19650000000013</v>
      </c>
      <c r="J47" s="19">
        <f t="shared" si="57"/>
        <v>112.2</v>
      </c>
      <c r="K47" s="19">
        <f t="shared" si="57"/>
        <v>0</v>
      </c>
      <c r="L47" s="19">
        <f t="shared" si="57"/>
        <v>545.79690000000005</v>
      </c>
      <c r="M47" s="19">
        <f t="shared" ref="M47:S47" si="58">+M41+M43+M45</f>
        <v>302.3229</v>
      </c>
      <c r="N47" s="19">
        <f t="shared" si="58"/>
        <v>317.46990000000005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2434.6278000000002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2201.79</v>
      </c>
      <c r="C49" s="44">
        <v>1554.27</v>
      </c>
      <c r="D49" s="44">
        <v>1781.63</v>
      </c>
      <c r="E49" s="44">
        <v>3067.37</v>
      </c>
      <c r="F49" s="44">
        <v>3709.64</v>
      </c>
      <c r="G49" s="44">
        <v>1184.69</v>
      </c>
      <c r="H49" s="44">
        <v>3247.92</v>
      </c>
      <c r="I49" s="44">
        <v>2134.0700000000002</v>
      </c>
      <c r="J49" s="44">
        <v>2015.52</v>
      </c>
      <c r="K49" s="44">
        <v>3851.02</v>
      </c>
      <c r="L49" s="44">
        <v>3413.78</v>
      </c>
      <c r="M49" s="45">
        <v>2327.58</v>
      </c>
      <c r="N49" s="45">
        <v>2573.71</v>
      </c>
      <c r="O49" s="45">
        <v>2541.58</v>
      </c>
      <c r="P49" s="45">
        <v>405.43</v>
      </c>
      <c r="Q49" s="45">
        <v>644.75</v>
      </c>
      <c r="R49" s="45">
        <v>4634.29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41289.040000000001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534.49</v>
      </c>
      <c r="C53" s="44">
        <v>211</v>
      </c>
      <c r="D53" s="44">
        <v>273.64</v>
      </c>
      <c r="E53" s="44">
        <v>370.77</v>
      </c>
      <c r="F53" s="44"/>
      <c r="G53" s="44"/>
      <c r="H53" s="44"/>
      <c r="I53" s="44">
        <v>101.26</v>
      </c>
      <c r="J53" s="44">
        <v>314.55</v>
      </c>
      <c r="K53" s="44">
        <v>431.98</v>
      </c>
      <c r="L53" s="44">
        <v>359.26</v>
      </c>
      <c r="M53" s="45"/>
      <c r="N53" s="45"/>
      <c r="O53" s="45"/>
      <c r="P53" s="45"/>
      <c r="Q53" s="45">
        <v>27.47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2624.4199999999996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197.28</v>
      </c>
      <c r="J54" s="44"/>
      <c r="K54" s="44"/>
      <c r="L54" s="44"/>
      <c r="M54" s="45"/>
      <c r="N54" s="45">
        <v>68.7</v>
      </c>
      <c r="O54" s="45">
        <v>14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279.98</v>
      </c>
    </row>
    <row r="55" spans="1:34" x14ac:dyDescent="0.25">
      <c r="A55" s="17" t="s">
        <v>52</v>
      </c>
      <c r="B55" s="44">
        <v>149.07</v>
      </c>
      <c r="C55" s="44">
        <v>56.1</v>
      </c>
      <c r="D55" s="44">
        <v>22.22</v>
      </c>
      <c r="E55" s="44">
        <v>218.19</v>
      </c>
      <c r="F55" s="44">
        <v>510.59</v>
      </c>
      <c r="G55" s="44"/>
      <c r="H55" s="44">
        <v>751.07</v>
      </c>
      <c r="I55" s="44">
        <v>143.82</v>
      </c>
      <c r="J55" s="44">
        <v>33.28</v>
      </c>
      <c r="K55" s="44">
        <v>125.07</v>
      </c>
      <c r="L55" s="44">
        <v>56.8</v>
      </c>
      <c r="M55" s="45">
        <v>492.38</v>
      </c>
      <c r="N55" s="45">
        <v>179.12</v>
      </c>
      <c r="O55" s="45">
        <v>653.63</v>
      </c>
      <c r="P55" s="45">
        <v>6.38</v>
      </c>
      <c r="Q55" s="45"/>
      <c r="R55" s="45">
        <v>731.58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4129.3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5116.4794999999995</v>
      </c>
      <c r="C64" s="53">
        <f t="shared" ref="C64:AG64" si="61">+C15+C23+C31+C39+C47+C48+C49+C50+C51+C52+C53+C54+C55+C56+C57+C58+C59+C60+C61+C62+C63</f>
        <v>8758.2079000000012</v>
      </c>
      <c r="D64" s="53">
        <f t="shared" si="61"/>
        <v>4691.8626000000004</v>
      </c>
      <c r="E64" s="53">
        <f t="shared" si="61"/>
        <v>10210.370000000001</v>
      </c>
      <c r="F64" s="53">
        <f t="shared" si="61"/>
        <v>8621.4</v>
      </c>
      <c r="G64" s="53">
        <f t="shared" si="61"/>
        <v>4712.91</v>
      </c>
      <c r="H64" s="53">
        <f t="shared" si="61"/>
        <v>4131.6899999999996</v>
      </c>
      <c r="I64" s="53">
        <f t="shared" si="61"/>
        <v>7331.0065000000004</v>
      </c>
      <c r="J64" s="53">
        <f t="shared" si="61"/>
        <v>8155.1900000000005</v>
      </c>
      <c r="K64" s="53">
        <f t="shared" si="61"/>
        <v>10011.145500000001</v>
      </c>
      <c r="L64" s="53">
        <f t="shared" si="61"/>
        <v>9848.7068999999992</v>
      </c>
      <c r="M64" s="53">
        <f t="shared" si="61"/>
        <v>7283.5729000000001</v>
      </c>
      <c r="N64" s="53">
        <f t="shared" si="61"/>
        <v>8841.929900000001</v>
      </c>
      <c r="O64" s="53">
        <f t="shared" si="61"/>
        <v>3454.21</v>
      </c>
      <c r="P64" s="53">
        <f t="shared" si="61"/>
        <v>445.31</v>
      </c>
      <c r="Q64" s="53">
        <f t="shared" si="61"/>
        <v>1607.3300000000002</v>
      </c>
      <c r="R64" s="53">
        <f t="shared" si="61"/>
        <v>5642.37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108863.69170000002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9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8 N</v>
      </c>
      <c r="P66" s="55" t="str">
        <f t="shared" si="62"/>
        <v>CAJA 12 N</v>
      </c>
      <c r="Q66" s="55" t="str">
        <f t="shared" si="62"/>
        <v>CAJA 14 N</v>
      </c>
      <c r="R66" s="55" t="str">
        <f t="shared" si="62"/>
        <v>CAJA 15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5114.68</v>
      </c>
      <c r="C67" s="57">
        <f t="shared" ref="C67:L67" si="63">C12</f>
        <v>8749.82</v>
      </c>
      <c r="D67" s="57">
        <f t="shared" si="63"/>
        <v>4690.2299999999996</v>
      </c>
      <c r="E67" s="57">
        <f t="shared" si="63"/>
        <v>10207.64</v>
      </c>
      <c r="F67" s="57">
        <f t="shared" si="63"/>
        <v>8616.82</v>
      </c>
      <c r="G67" s="57">
        <f t="shared" si="63"/>
        <v>4712.7299999999996</v>
      </c>
      <c r="H67" s="57">
        <f t="shared" si="63"/>
        <v>4131.53</v>
      </c>
      <c r="I67" s="57">
        <f t="shared" si="63"/>
        <v>7330.27</v>
      </c>
      <c r="J67" s="57">
        <f t="shared" si="63"/>
        <v>8152.21</v>
      </c>
      <c r="K67" s="57">
        <f t="shared" si="63"/>
        <v>10005.540000000001</v>
      </c>
      <c r="L67" s="57">
        <f t="shared" si="63"/>
        <v>9839.89</v>
      </c>
      <c r="M67" s="57">
        <f t="shared" ref="M67:AG67" si="64">M12</f>
        <v>7283.42</v>
      </c>
      <c r="N67" s="57">
        <f t="shared" si="64"/>
        <v>8835.06</v>
      </c>
      <c r="O67" s="57">
        <f t="shared" si="64"/>
        <v>3453.2</v>
      </c>
      <c r="P67" s="57">
        <f t="shared" si="64"/>
        <v>444.95</v>
      </c>
      <c r="Q67" s="57">
        <f t="shared" si="64"/>
        <v>1593.69</v>
      </c>
      <c r="R67" s="57">
        <f t="shared" si="64"/>
        <v>5641.13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108802.81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5114.68</v>
      </c>
      <c r="C69" s="59">
        <f t="shared" ref="C69:L69" si="67">+C67+C68</f>
        <v>8749.82</v>
      </c>
      <c r="D69" s="59">
        <f t="shared" si="67"/>
        <v>4690.2299999999996</v>
      </c>
      <c r="E69" s="59">
        <f t="shared" si="67"/>
        <v>10207.64</v>
      </c>
      <c r="F69" s="59">
        <f t="shared" si="67"/>
        <v>8616.82</v>
      </c>
      <c r="G69" s="59">
        <f t="shared" si="67"/>
        <v>4712.7299999999996</v>
      </c>
      <c r="H69" s="59">
        <f t="shared" si="67"/>
        <v>4131.53</v>
      </c>
      <c r="I69" s="59">
        <f t="shared" si="67"/>
        <v>7330.27</v>
      </c>
      <c r="J69" s="59">
        <f t="shared" si="67"/>
        <v>8152.21</v>
      </c>
      <c r="K69" s="59">
        <f t="shared" si="67"/>
        <v>10005.540000000001</v>
      </c>
      <c r="L69" s="59">
        <f t="shared" si="67"/>
        <v>9839.89</v>
      </c>
      <c r="M69" s="59">
        <f t="shared" ref="M69:AG69" si="68">+M67+M68</f>
        <v>7283.42</v>
      </c>
      <c r="N69" s="59">
        <f t="shared" si="68"/>
        <v>8835.06</v>
      </c>
      <c r="O69" s="59">
        <f t="shared" si="68"/>
        <v>3453.2</v>
      </c>
      <c r="P69" s="59">
        <f t="shared" si="68"/>
        <v>444.95</v>
      </c>
      <c r="Q69" s="59">
        <f t="shared" si="68"/>
        <v>1593.69</v>
      </c>
      <c r="R69" s="59">
        <f t="shared" si="68"/>
        <v>5641.13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108802.81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1.7994999999991705</v>
      </c>
      <c r="C70" s="57">
        <f t="shared" si="69"/>
        <v>8.3879000000015367</v>
      </c>
      <c r="D70" s="57">
        <f t="shared" si="69"/>
        <v>1.6326000000008207</v>
      </c>
      <c r="E70" s="57">
        <f t="shared" si="69"/>
        <v>2.7300000000013824</v>
      </c>
      <c r="F70" s="57">
        <f t="shared" si="69"/>
        <v>4.5799999999999272</v>
      </c>
      <c r="G70" s="57">
        <f t="shared" si="69"/>
        <v>0.18000000000029104</v>
      </c>
      <c r="H70" s="57">
        <f t="shared" si="69"/>
        <v>0.15999999999985448</v>
      </c>
      <c r="I70" s="57">
        <f t="shared" si="69"/>
        <v>0.73649999999997817</v>
      </c>
      <c r="J70" s="57">
        <f t="shared" si="69"/>
        <v>2.9800000000004729</v>
      </c>
      <c r="K70" s="57">
        <f t="shared" si="69"/>
        <v>5.6054999999996653</v>
      </c>
      <c r="L70" s="57">
        <f t="shared" si="69"/>
        <v>8.816899999999805</v>
      </c>
      <c r="M70" s="57">
        <f t="shared" ref="M70:AG70" si="70">+M64-M69</f>
        <v>0.15290000000004511</v>
      </c>
      <c r="N70" s="57">
        <f t="shared" si="70"/>
        <v>6.8699000000015076</v>
      </c>
      <c r="O70" s="57">
        <f t="shared" si="70"/>
        <v>1.0100000000002183</v>
      </c>
      <c r="P70" s="57">
        <f t="shared" si="70"/>
        <v>0.36000000000001364</v>
      </c>
      <c r="Q70" s="57">
        <f t="shared" si="70"/>
        <v>13.6400000000001</v>
      </c>
      <c r="R70" s="57">
        <f t="shared" si="70"/>
        <v>1.2399999999997817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60.881700000004571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2" activePane="bottomRight" state="frozen"/>
      <selection pane="topRight" activeCell="B1" sqref="B1"/>
      <selection pane="bottomLeft" activeCell="A5" sqref="A5"/>
      <selection pane="bottomRight" activeCell="K59" sqref="K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 t="s">
        <v>61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1737.07</v>
      </c>
      <c r="C12" s="26">
        <v>2609.46</v>
      </c>
      <c r="D12" s="26">
        <v>2630.58</v>
      </c>
      <c r="E12" s="26">
        <v>1569.28</v>
      </c>
      <c r="F12" s="26">
        <v>764.28</v>
      </c>
      <c r="G12" s="26">
        <v>1069.69</v>
      </c>
      <c r="H12" s="26">
        <v>4140.07</v>
      </c>
      <c r="I12" s="26">
        <v>2187.7199999999998</v>
      </c>
      <c r="J12" s="26">
        <v>4768.72</v>
      </c>
      <c r="K12" s="26">
        <v>5145.2299999999996</v>
      </c>
      <c r="L12" s="26">
        <v>944.93</v>
      </c>
      <c r="M12" s="26">
        <v>2913.24</v>
      </c>
      <c r="N12" s="26">
        <v>3711.28</v>
      </c>
      <c r="O12" s="26">
        <v>33.869999999999997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34225.420000000006</v>
      </c>
      <c r="AI12" s="26">
        <v>33849.21</v>
      </c>
      <c r="AJ12" s="69">
        <f>+AI12-AH12</f>
        <v>-376.2100000000064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156.5</v>
      </c>
      <c r="C15" s="23">
        <v>1.5</v>
      </c>
      <c r="D15" s="23">
        <v>0</v>
      </c>
      <c r="E15" s="23">
        <v>71.5</v>
      </c>
      <c r="F15" s="23">
        <v>71</v>
      </c>
      <c r="G15" s="23">
        <v>75</v>
      </c>
      <c r="H15" s="23">
        <v>261</v>
      </c>
      <c r="I15" s="23">
        <v>59.5</v>
      </c>
      <c r="J15" s="23"/>
      <c r="K15" s="23">
        <v>272</v>
      </c>
      <c r="L15" s="23">
        <v>93.5</v>
      </c>
      <c r="M15" s="23">
        <v>121</v>
      </c>
      <c r="N15" s="23">
        <v>178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1360.5</v>
      </c>
    </row>
    <row r="16" spans="1:36" s="32" customFormat="1" x14ac:dyDescent="0.25">
      <c r="A16" s="30" t="s">
        <v>20</v>
      </c>
      <c r="B16" s="31">
        <v>78</v>
      </c>
      <c r="C16" s="31">
        <v>193</v>
      </c>
      <c r="D16" s="31">
        <v>186</v>
      </c>
      <c r="E16" s="31">
        <v>73</v>
      </c>
      <c r="F16" s="31">
        <v>35</v>
      </c>
      <c r="G16" s="31">
        <v>62</v>
      </c>
      <c r="H16" s="31">
        <v>350</v>
      </c>
      <c r="I16" s="31">
        <v>127</v>
      </c>
      <c r="J16" s="31">
        <v>366</v>
      </c>
      <c r="K16" s="31">
        <v>363</v>
      </c>
      <c r="L16" s="31"/>
      <c r="M16" s="31">
        <v>245</v>
      </c>
      <c r="N16" s="31">
        <v>350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2428</v>
      </c>
      <c r="AJ16" s="70"/>
    </row>
    <row r="17" spans="1:36" s="47" customFormat="1" x14ac:dyDescent="0.25">
      <c r="A17" s="46" t="s">
        <v>27</v>
      </c>
      <c r="B17" s="22">
        <f>B16*$B$8</f>
        <v>437.58000000000004</v>
      </c>
      <c r="C17" s="22">
        <f>C16*$B$8</f>
        <v>1082.73</v>
      </c>
      <c r="D17" s="22">
        <f t="shared" ref="D17:AG17" si="2">D16*$B$8</f>
        <v>1043.46</v>
      </c>
      <c r="E17" s="22">
        <f t="shared" si="2"/>
        <v>409.53000000000003</v>
      </c>
      <c r="F17" s="22">
        <f t="shared" si="2"/>
        <v>196.35000000000002</v>
      </c>
      <c r="G17" s="22">
        <f t="shared" si="2"/>
        <v>347.82</v>
      </c>
      <c r="H17" s="22">
        <f t="shared" si="2"/>
        <v>1963.5</v>
      </c>
      <c r="I17" s="22">
        <f t="shared" si="2"/>
        <v>712.47</v>
      </c>
      <c r="J17" s="22">
        <f t="shared" si="2"/>
        <v>2053.2600000000002</v>
      </c>
      <c r="K17" s="22">
        <f t="shared" si="2"/>
        <v>2036.43</v>
      </c>
      <c r="L17" s="22">
        <f t="shared" si="2"/>
        <v>0</v>
      </c>
      <c r="M17" s="22">
        <f t="shared" si="2"/>
        <v>1374.45</v>
      </c>
      <c r="N17" s="22">
        <f t="shared" si="2"/>
        <v>1963.5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13621.080000000002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78</v>
      </c>
      <c r="C22" s="20">
        <f t="shared" ref="C22:AG23" si="5">+C16+C18+C20</f>
        <v>193</v>
      </c>
      <c r="D22" s="20">
        <f t="shared" si="5"/>
        <v>186</v>
      </c>
      <c r="E22" s="20">
        <f t="shared" si="5"/>
        <v>73</v>
      </c>
      <c r="F22" s="20">
        <f t="shared" si="5"/>
        <v>35</v>
      </c>
      <c r="G22" s="20">
        <f t="shared" si="5"/>
        <v>62</v>
      </c>
      <c r="H22" s="20">
        <f t="shared" si="5"/>
        <v>350</v>
      </c>
      <c r="I22" s="20">
        <f t="shared" si="5"/>
        <v>127</v>
      </c>
      <c r="J22" s="20">
        <f t="shared" si="5"/>
        <v>366</v>
      </c>
      <c r="K22" s="20">
        <f t="shared" si="5"/>
        <v>363</v>
      </c>
      <c r="L22" s="20">
        <f t="shared" si="5"/>
        <v>0</v>
      </c>
      <c r="M22" s="20">
        <f t="shared" si="5"/>
        <v>245</v>
      </c>
      <c r="N22" s="20">
        <f t="shared" si="5"/>
        <v>350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2428</v>
      </c>
    </row>
    <row r="23" spans="1:36" s="47" customFormat="1" x14ac:dyDescent="0.25">
      <c r="A23" s="48" t="s">
        <v>26</v>
      </c>
      <c r="B23" s="19">
        <f>+B17+B19+B21</f>
        <v>437.58000000000004</v>
      </c>
      <c r="C23" s="19">
        <f t="shared" si="5"/>
        <v>1082.73</v>
      </c>
      <c r="D23" s="19">
        <f t="shared" si="5"/>
        <v>1043.46</v>
      </c>
      <c r="E23" s="19">
        <f t="shared" si="5"/>
        <v>409.53000000000003</v>
      </c>
      <c r="F23" s="19">
        <f t="shared" si="5"/>
        <v>196.35000000000002</v>
      </c>
      <c r="G23" s="19">
        <f t="shared" si="5"/>
        <v>347.82</v>
      </c>
      <c r="H23" s="19">
        <f t="shared" si="5"/>
        <v>1963.5</v>
      </c>
      <c r="I23" s="19">
        <f t="shared" si="5"/>
        <v>712.47</v>
      </c>
      <c r="J23" s="19">
        <f t="shared" si="5"/>
        <v>2053.2600000000002</v>
      </c>
      <c r="K23" s="19">
        <f t="shared" si="5"/>
        <v>2036.43</v>
      </c>
      <c r="L23" s="19">
        <f t="shared" si="5"/>
        <v>0</v>
      </c>
      <c r="M23" s="19">
        <f t="shared" si="5"/>
        <v>1374.45</v>
      </c>
      <c r="N23" s="19">
        <f t="shared" si="5"/>
        <v>1963.5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13621.080000000002</v>
      </c>
    </row>
    <row r="24" spans="1:36" x14ac:dyDescent="0.25">
      <c r="A24" s="13" t="s">
        <v>28</v>
      </c>
      <c r="B24" s="34"/>
      <c r="C24" s="34"/>
      <c r="D24" s="34"/>
      <c r="E24" s="34">
        <v>10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57.199999999999996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57.199999999999996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10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57.199999999999996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57.199999999999996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>
        <v>36.4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36.4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204.20400000000001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204.20400000000001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36.4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36.4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204.20400000000001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204.20400000000001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>
        <v>30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168.3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168.3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30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168.3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168.3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719.35</v>
      </c>
      <c r="C49" s="44">
        <v>1301.6500000000001</v>
      </c>
      <c r="D49" s="44">
        <v>1364.26</v>
      </c>
      <c r="E49" s="44">
        <v>0</v>
      </c>
      <c r="F49" s="44">
        <v>389.74</v>
      </c>
      <c r="G49" s="44">
        <v>576.19000000000005</v>
      </c>
      <c r="H49" s="44">
        <v>1682.05</v>
      </c>
      <c r="I49" s="44">
        <v>1269.71</v>
      </c>
      <c r="J49" s="44">
        <v>2185.1799999999998</v>
      </c>
      <c r="K49" s="44"/>
      <c r="L49" s="44">
        <v>837.67</v>
      </c>
      <c r="M49" s="45">
        <v>986.4</v>
      </c>
      <c r="N49" s="45">
        <v>1276.8399999999999</v>
      </c>
      <c r="O49" s="45">
        <v>34.49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12623.53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881.17</v>
      </c>
      <c r="F52" s="44"/>
      <c r="G52" s="44"/>
      <c r="H52" s="44">
        <v>46.84</v>
      </c>
      <c r="I52" s="44"/>
      <c r="J52" s="44"/>
      <c r="K52" s="44">
        <v>2490.08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3418.09</v>
      </c>
    </row>
    <row r="53" spans="1:34" x14ac:dyDescent="0.25">
      <c r="A53" s="17" t="s">
        <v>18</v>
      </c>
      <c r="B53" s="44">
        <v>337.22</v>
      </c>
      <c r="C53" s="44">
        <v>204.74</v>
      </c>
      <c r="D53" s="44">
        <v>160.01</v>
      </c>
      <c r="E53" s="44">
        <v>73.69</v>
      </c>
      <c r="F53" s="44">
        <v>59.16</v>
      </c>
      <c r="G53" s="44"/>
      <c r="H53" s="44">
        <v>183.98</v>
      </c>
      <c r="I53" s="44">
        <v>129.30000000000001</v>
      </c>
      <c r="J53" s="44">
        <v>314.86</v>
      </c>
      <c r="K53" s="44">
        <v>296.14999999999998</v>
      </c>
      <c r="L53" s="44"/>
      <c r="M53" s="45">
        <v>205.53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1964.64</v>
      </c>
    </row>
    <row r="54" spans="1:34" x14ac:dyDescent="0.25">
      <c r="A54" s="17" t="s">
        <v>114</v>
      </c>
      <c r="B54" s="44"/>
      <c r="C54" s="44">
        <v>21.29</v>
      </c>
      <c r="D54" s="44"/>
      <c r="E54" s="44"/>
      <c r="F54" s="44"/>
      <c r="G54" s="44"/>
      <c r="H54" s="44">
        <v>6.93</v>
      </c>
      <c r="I54" s="44"/>
      <c r="J54" s="44">
        <v>227.66</v>
      </c>
      <c r="K54" s="44"/>
      <c r="L54" s="44"/>
      <c r="M54" s="45">
        <v>29.89</v>
      </c>
      <c r="N54" s="45">
        <v>62.58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348.34999999999997</v>
      </c>
    </row>
    <row r="55" spans="1:34" x14ac:dyDescent="0.25">
      <c r="A55" s="17" t="s">
        <v>52</v>
      </c>
      <c r="B55" s="44">
        <v>87.33</v>
      </c>
      <c r="C55" s="44"/>
      <c r="D55" s="44">
        <v>84.34</v>
      </c>
      <c r="E55" s="44">
        <v>0</v>
      </c>
      <c r="F55" s="44">
        <v>53.51</v>
      </c>
      <c r="G55" s="44">
        <v>78.06</v>
      </c>
      <c r="H55" s="44"/>
      <c r="I55" s="44">
        <v>16.61</v>
      </c>
      <c r="J55" s="44"/>
      <c r="K55" s="44"/>
      <c r="L55" s="44">
        <v>13.4</v>
      </c>
      <c r="M55" s="45"/>
      <c r="N55" s="45">
        <v>66.680000000000007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399.93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78.180000000000007</v>
      </c>
      <c r="F58" s="44"/>
      <c r="G58" s="44"/>
      <c r="H58" s="44"/>
      <c r="I58" s="44"/>
      <c r="J58" s="44"/>
      <c r="K58" s="44">
        <v>71.03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149.21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1737.98</v>
      </c>
      <c r="C64" s="53">
        <f t="shared" ref="C64:AG64" si="21">+C15+C23+C31+C39+C47+C48+C49+C50+C51+C52+C53+C54+C55+C56+C57+C58+C59+C60+C61+C62+C63</f>
        <v>2611.91</v>
      </c>
      <c r="D64" s="53">
        <f t="shared" si="21"/>
        <v>2652.0700000000006</v>
      </c>
      <c r="E64" s="53">
        <f t="shared" si="21"/>
        <v>1571.2700000000002</v>
      </c>
      <c r="F64" s="53">
        <f t="shared" si="21"/>
        <v>769.76</v>
      </c>
      <c r="G64" s="53">
        <f t="shared" si="21"/>
        <v>1077.07</v>
      </c>
      <c r="H64" s="53">
        <f t="shared" si="21"/>
        <v>4144.3</v>
      </c>
      <c r="I64" s="53">
        <f t="shared" si="21"/>
        <v>2187.59</v>
      </c>
      <c r="J64" s="53">
        <f t="shared" si="21"/>
        <v>4780.96</v>
      </c>
      <c r="K64" s="53">
        <f t="shared" si="21"/>
        <v>5165.6899999999996</v>
      </c>
      <c r="L64" s="53">
        <f t="shared" si="21"/>
        <v>944.56999999999994</v>
      </c>
      <c r="M64" s="53">
        <f t="shared" si="21"/>
        <v>2921.4740000000002</v>
      </c>
      <c r="N64" s="53">
        <f t="shared" si="21"/>
        <v>3715.9</v>
      </c>
      <c r="O64" s="53">
        <f t="shared" si="21"/>
        <v>34.49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34315.034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 t="str">
        <f t="shared" si="22"/>
        <v>CAJA 5 D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1737.07</v>
      </c>
      <c r="C67" s="57">
        <f t="shared" ref="C67:L67" si="23">C12</f>
        <v>2609.46</v>
      </c>
      <c r="D67" s="57">
        <f t="shared" si="23"/>
        <v>2630.58</v>
      </c>
      <c r="E67" s="57">
        <f t="shared" si="23"/>
        <v>1569.28</v>
      </c>
      <c r="F67" s="57">
        <f t="shared" si="23"/>
        <v>764.28</v>
      </c>
      <c r="G67" s="57">
        <f t="shared" si="23"/>
        <v>1069.69</v>
      </c>
      <c r="H67" s="57">
        <f t="shared" si="23"/>
        <v>4140.07</v>
      </c>
      <c r="I67" s="57">
        <f t="shared" si="23"/>
        <v>2187.7199999999998</v>
      </c>
      <c r="J67" s="57">
        <f t="shared" si="23"/>
        <v>4768.72</v>
      </c>
      <c r="K67" s="57">
        <f t="shared" si="23"/>
        <v>5145.2299999999996</v>
      </c>
      <c r="L67" s="57">
        <f t="shared" si="23"/>
        <v>944.93</v>
      </c>
      <c r="M67" s="57">
        <f t="shared" si="22"/>
        <v>2913.24</v>
      </c>
      <c r="N67" s="57">
        <f t="shared" si="22"/>
        <v>3711.28</v>
      </c>
      <c r="O67" s="57">
        <f t="shared" si="22"/>
        <v>33.869999999999997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34225.420000000006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1737.07</v>
      </c>
      <c r="C69" s="59">
        <f t="shared" ref="C69:AG69" si="25">+C67+C68</f>
        <v>2609.46</v>
      </c>
      <c r="D69" s="59">
        <f t="shared" si="25"/>
        <v>2630.58</v>
      </c>
      <c r="E69" s="59">
        <f t="shared" si="25"/>
        <v>1569.28</v>
      </c>
      <c r="F69" s="59">
        <f t="shared" si="25"/>
        <v>764.28</v>
      </c>
      <c r="G69" s="59">
        <f t="shared" si="25"/>
        <v>1069.69</v>
      </c>
      <c r="H69" s="59">
        <f t="shared" si="25"/>
        <v>4140.07</v>
      </c>
      <c r="I69" s="59">
        <f t="shared" si="25"/>
        <v>2187.7199999999998</v>
      </c>
      <c r="J69" s="59">
        <f t="shared" si="25"/>
        <v>4768.72</v>
      </c>
      <c r="K69" s="59">
        <f t="shared" si="25"/>
        <v>5145.2299999999996</v>
      </c>
      <c r="L69" s="59">
        <f t="shared" si="25"/>
        <v>944.93</v>
      </c>
      <c r="M69" s="59">
        <f t="shared" si="25"/>
        <v>2913.24</v>
      </c>
      <c r="N69" s="59">
        <f t="shared" si="25"/>
        <v>3711.28</v>
      </c>
      <c r="O69" s="59">
        <f t="shared" si="25"/>
        <v>33.869999999999997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34225.420000000006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0.91000000000008185</v>
      </c>
      <c r="C70" s="57">
        <f t="shared" si="26"/>
        <v>2.4499999999998181</v>
      </c>
      <c r="D70" s="57">
        <f t="shared" si="26"/>
        <v>21.490000000000691</v>
      </c>
      <c r="E70" s="57">
        <f t="shared" si="26"/>
        <v>1.9900000000002365</v>
      </c>
      <c r="F70" s="57">
        <f t="shared" si="26"/>
        <v>5.4800000000000182</v>
      </c>
      <c r="G70" s="57">
        <f t="shared" si="26"/>
        <v>7.3799999999998818</v>
      </c>
      <c r="H70" s="57">
        <f t="shared" si="26"/>
        <v>4.2300000000004729</v>
      </c>
      <c r="I70" s="57">
        <f t="shared" si="26"/>
        <v>-0.12999999999965439</v>
      </c>
      <c r="J70" s="57">
        <f t="shared" si="26"/>
        <v>12.239999999999782</v>
      </c>
      <c r="K70" s="57">
        <f t="shared" si="26"/>
        <v>20.460000000000036</v>
      </c>
      <c r="L70" s="57">
        <f t="shared" si="26"/>
        <v>-0.36000000000001364</v>
      </c>
      <c r="M70" s="57">
        <f t="shared" si="26"/>
        <v>8.2340000000003783</v>
      </c>
      <c r="N70" s="57">
        <f t="shared" si="26"/>
        <v>4.6199999999998909</v>
      </c>
      <c r="O70" s="57">
        <f t="shared" si="26"/>
        <v>0.62000000000000455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89.614000000001624</v>
      </c>
    </row>
    <row r="71" spans="1:34" ht="112.5" customHeight="1" x14ac:dyDescent="0.25">
      <c r="A71" s="77" t="s">
        <v>96</v>
      </c>
      <c r="B71" s="14"/>
      <c r="C71" s="14"/>
      <c r="D71" s="14" t="s">
        <v>123</v>
      </c>
      <c r="E71" s="14"/>
      <c r="F71" s="14" t="s">
        <v>124</v>
      </c>
      <c r="G71" s="14" t="s">
        <v>124</v>
      </c>
      <c r="H71" s="14"/>
      <c r="I71" s="14"/>
      <c r="J71" s="14" t="s">
        <v>125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5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44752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57</v>
      </c>
      <c r="D11" s="5" t="s">
        <v>53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3801.81</v>
      </c>
      <c r="C12" s="26">
        <v>1538.3</v>
      </c>
      <c r="D12" s="26">
        <v>4395.82</v>
      </c>
      <c r="E12" s="26">
        <v>3590.38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13326.310000000001</v>
      </c>
      <c r="AI12" s="26">
        <v>13159.3</v>
      </c>
      <c r="AJ12" s="69">
        <f>+AI12-AH12</f>
        <v>-167.01000000000204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336</v>
      </c>
      <c r="C15" s="23">
        <v>134</v>
      </c>
      <c r="D15" s="23"/>
      <c r="E15" s="23">
        <v>193.5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663.5</v>
      </c>
    </row>
    <row r="16" spans="1:36" s="32" customFormat="1" x14ac:dyDescent="0.25">
      <c r="A16" s="30" t="s">
        <v>20</v>
      </c>
      <c r="B16" s="31">
        <v>312</v>
      </c>
      <c r="C16" s="31"/>
      <c r="D16" s="31">
        <v>525</v>
      </c>
      <c r="E16" s="31">
        <v>221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1058</v>
      </c>
      <c r="AJ16" s="70"/>
    </row>
    <row r="17" spans="1:36" s="47" customFormat="1" x14ac:dyDescent="0.25">
      <c r="A17" s="46" t="s">
        <v>27</v>
      </c>
      <c r="B17" s="22">
        <f>B16*$B$8</f>
        <v>1750.3200000000002</v>
      </c>
      <c r="C17" s="22">
        <f>C16*$B$8</f>
        <v>0</v>
      </c>
      <c r="D17" s="22">
        <f t="shared" ref="D17:AG17" si="2">D16*$B$8</f>
        <v>2945.25</v>
      </c>
      <c r="E17" s="22">
        <f t="shared" si="2"/>
        <v>1239.8100000000002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5935.38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312</v>
      </c>
      <c r="C22" s="20">
        <f t="shared" ref="C22:AG23" si="5">+C16+C18+C20</f>
        <v>0</v>
      </c>
      <c r="D22" s="20">
        <f t="shared" si="5"/>
        <v>525</v>
      </c>
      <c r="E22" s="20">
        <f t="shared" si="5"/>
        <v>221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1058</v>
      </c>
    </row>
    <row r="23" spans="1:36" s="47" customFormat="1" x14ac:dyDescent="0.25">
      <c r="A23" s="48" t="s">
        <v>26</v>
      </c>
      <c r="B23" s="19">
        <f>+B17+B19+B21</f>
        <v>1750.3200000000002</v>
      </c>
      <c r="C23" s="19">
        <f t="shared" si="5"/>
        <v>0</v>
      </c>
      <c r="D23" s="19">
        <f t="shared" si="5"/>
        <v>2945.25</v>
      </c>
      <c r="E23" s="19">
        <f t="shared" si="5"/>
        <v>1239.8100000000002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5935.38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30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168.3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168.3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30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168.3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168.3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1622.29</v>
      </c>
      <c r="C49" s="44">
        <v>1192.17</v>
      </c>
      <c r="D49" s="44">
        <v>846.41</v>
      </c>
      <c r="E49" s="44">
        <v>1707.19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5368.0599999999995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97.36</v>
      </c>
      <c r="C53" s="44">
        <v>212.53</v>
      </c>
      <c r="D53" s="44">
        <v>561.09</v>
      </c>
      <c r="E53" s="44">
        <v>260.69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1131.67</v>
      </c>
    </row>
    <row r="54" spans="1:34" x14ac:dyDescent="0.25">
      <c r="A54" s="17" t="s">
        <v>114</v>
      </c>
      <c r="B54" s="44"/>
      <c r="C54" s="44"/>
      <c r="D54" s="44"/>
      <c r="E54" s="44">
        <v>10.94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10.94</v>
      </c>
    </row>
    <row r="55" spans="1:34" x14ac:dyDescent="0.25">
      <c r="A55" s="17" t="s">
        <v>52</v>
      </c>
      <c r="B55" s="44"/>
      <c r="C55" s="44"/>
      <c r="D55" s="44">
        <v>64.61</v>
      </c>
      <c r="E55" s="44">
        <v>11.22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75.83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3805.9700000000003</v>
      </c>
      <c r="C64" s="53">
        <f t="shared" ref="C64:AG64" si="21">+C15+C23+C31+C39+C47+C48+C49+C50+C51+C52+C53+C54+C55+C56+C57+C58+C59+C60+C61+C62+C63</f>
        <v>1538.7</v>
      </c>
      <c r="D64" s="53">
        <f t="shared" si="21"/>
        <v>4417.3599999999997</v>
      </c>
      <c r="E64" s="53">
        <f t="shared" si="21"/>
        <v>3591.65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13353.679999999998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3 D</v>
      </c>
      <c r="D66" s="55" t="str">
        <f t="shared" ref="D66:AG67" si="22">D11</f>
        <v>CAJA 1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3801.81</v>
      </c>
      <c r="C67" s="57">
        <f t="shared" ref="C67:L67" si="23">C12</f>
        <v>1538.3</v>
      </c>
      <c r="D67" s="57">
        <f t="shared" si="23"/>
        <v>4395.82</v>
      </c>
      <c r="E67" s="57">
        <f t="shared" si="23"/>
        <v>3590.38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13326.310000000001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3801.81</v>
      </c>
      <c r="C69" s="59">
        <f t="shared" ref="C69:AG69" si="25">+C67+C68</f>
        <v>1538.3</v>
      </c>
      <c r="D69" s="59">
        <f t="shared" si="25"/>
        <v>4395.82</v>
      </c>
      <c r="E69" s="59">
        <f t="shared" si="25"/>
        <v>3590.38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13326.310000000001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4.1600000000003092</v>
      </c>
      <c r="C70" s="57">
        <f t="shared" si="26"/>
        <v>0.40000000000009095</v>
      </c>
      <c r="D70" s="57">
        <f t="shared" si="26"/>
        <v>21.539999999999964</v>
      </c>
      <c r="E70" s="57">
        <f t="shared" si="26"/>
        <v>1.2699999999999818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27.370000000000346</v>
      </c>
    </row>
    <row r="71" spans="1:34" ht="95.25" customHeight="1" x14ac:dyDescent="0.25">
      <c r="A71" s="77" t="s">
        <v>96</v>
      </c>
      <c r="B71" s="14"/>
      <c r="C71" s="14"/>
      <c r="D71" s="14" t="s">
        <v>126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F71" sqref="AF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3549.43</v>
      </c>
      <c r="C12" s="26">
        <v>6124.39</v>
      </c>
      <c r="D12" s="26">
        <v>3898.51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13572.33</v>
      </c>
      <c r="AI12" s="26">
        <v>13456.27</v>
      </c>
      <c r="AJ12" s="69">
        <f>+AI12-AH12</f>
        <v>-116.05999999999949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544</v>
      </c>
      <c r="C15" s="23">
        <v>348.5</v>
      </c>
      <c r="D15" s="23">
        <v>822.5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1715</v>
      </c>
    </row>
    <row r="16" spans="1:36" s="32" customFormat="1" x14ac:dyDescent="0.25">
      <c r="A16" s="30" t="s">
        <v>20</v>
      </c>
      <c r="B16" s="31">
        <v>234</v>
      </c>
      <c r="C16" s="31">
        <v>565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799</v>
      </c>
      <c r="AJ16" s="70"/>
    </row>
    <row r="17" spans="1:36" s="47" customFormat="1" x14ac:dyDescent="0.25">
      <c r="A17" s="46" t="s">
        <v>27</v>
      </c>
      <c r="B17" s="22">
        <f>B16*$B$8</f>
        <v>1312.74</v>
      </c>
      <c r="C17" s="22">
        <f>C16*$B$8</f>
        <v>3169.65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4482.3900000000003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234</v>
      </c>
      <c r="C22" s="20">
        <f t="shared" ref="C22:AG23" si="5">+C16+C18+C20</f>
        <v>565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799</v>
      </c>
    </row>
    <row r="23" spans="1:36" s="47" customFormat="1" x14ac:dyDescent="0.25">
      <c r="A23" s="48" t="s">
        <v>26</v>
      </c>
      <c r="B23" s="19">
        <f>+B17+B19+B21</f>
        <v>1312.74</v>
      </c>
      <c r="C23" s="19">
        <f t="shared" si="5"/>
        <v>3169.65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4482.3900000000003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1275.04</v>
      </c>
      <c r="C49" s="44">
        <v>1866.78</v>
      </c>
      <c r="D49" s="44">
        <v>2216.58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5358.4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368.49</v>
      </c>
      <c r="C53" s="44">
        <v>715.88</v>
      </c>
      <c r="D53" s="44">
        <v>862.16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1946.5299999999997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52.77</v>
      </c>
      <c r="C55" s="44">
        <v>37.549999999999997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90.32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3553.0399999999995</v>
      </c>
      <c r="C64" s="53">
        <f t="shared" ref="C64:AG64" si="21">+C15+C23+C31+C39+C47+C48+C49+C50+C51+C52+C53+C54+C55+C56+C57+C58+C59+C60+C61+C62+C63</f>
        <v>6138.3600000000006</v>
      </c>
      <c r="D64" s="53">
        <f t="shared" si="21"/>
        <v>3901.24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13592.64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3549.43</v>
      </c>
      <c r="C67" s="57">
        <f t="shared" ref="C67:L67" si="23">C12</f>
        <v>6124.39</v>
      </c>
      <c r="D67" s="57">
        <f t="shared" si="23"/>
        <v>3898.51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13572.33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3549.43</v>
      </c>
      <c r="C69" s="59">
        <f t="shared" ref="C69:AG69" si="25">+C67+C68</f>
        <v>6124.39</v>
      </c>
      <c r="D69" s="59">
        <f t="shared" si="25"/>
        <v>3898.51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13572.33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3.6099999999996726</v>
      </c>
      <c r="C70" s="57">
        <f t="shared" si="26"/>
        <v>13.970000000000255</v>
      </c>
      <c r="D70" s="57">
        <f t="shared" si="26"/>
        <v>2.7299999999995634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20.309999999999491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C56" sqref="C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1090.18</v>
      </c>
      <c r="C12" s="26">
        <v>1978.35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3068.5299999999997</v>
      </c>
      <c r="AI12" s="26">
        <v>3034.03</v>
      </c>
      <c r="AJ12" s="69">
        <f>+AI12-AH12</f>
        <v>-34.499999999999545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25.5</v>
      </c>
      <c r="C15" s="23">
        <v>167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192.5</v>
      </c>
    </row>
    <row r="16" spans="1:36" s="32" customFormat="1" x14ac:dyDescent="0.25">
      <c r="A16" s="30" t="s">
        <v>20</v>
      </c>
      <c r="B16" s="31">
        <v>86</v>
      </c>
      <c r="C16" s="31">
        <v>122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208</v>
      </c>
      <c r="AJ16" s="70"/>
    </row>
    <row r="17" spans="1:36" s="47" customFormat="1" x14ac:dyDescent="0.25">
      <c r="A17" s="46" t="s">
        <v>27</v>
      </c>
      <c r="B17" s="22">
        <f>B16*$B$8</f>
        <v>482.46000000000004</v>
      </c>
      <c r="C17" s="22">
        <f>C16*$B$8</f>
        <v>684.42000000000007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1166.8800000000001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86</v>
      </c>
      <c r="C22" s="20">
        <f t="shared" ref="C22:AG23" si="5">+C16+C18+C20</f>
        <v>122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208</v>
      </c>
    </row>
    <row r="23" spans="1:36" s="47" customFormat="1" x14ac:dyDescent="0.25">
      <c r="A23" s="48" t="s">
        <v>26</v>
      </c>
      <c r="B23" s="19">
        <f>+B17+B19+B21</f>
        <v>482.46000000000004</v>
      </c>
      <c r="C23" s="19">
        <f t="shared" si="5"/>
        <v>684.42000000000007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1166.8800000000001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8.01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44.936100000000003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44.936100000000003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8.01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44.936100000000003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44.936100000000003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508.34</v>
      </c>
      <c r="C49" s="44">
        <v>974.17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1482.51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</v>
      </c>
      <c r="C53" s="44">
        <v>23.66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24.66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74.290000000000006</v>
      </c>
      <c r="C55" s="44">
        <v>86.17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160.46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1091.5899999999999</v>
      </c>
      <c r="C64" s="53">
        <f t="shared" ref="C64:AG64" si="21">+C15+C23+C31+C39+C47+C48+C49+C50+C51+C52+C53+C54+C55+C56+C57+C58+C59+C60+C61+C62+C63</f>
        <v>1980.3561000000002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3071.9461000000001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1090.18</v>
      </c>
      <c r="C67" s="57">
        <f t="shared" ref="C67:L67" si="23">C12</f>
        <v>1978.35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3068.5299999999997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1090.18</v>
      </c>
      <c r="C69" s="59">
        <f t="shared" ref="C69:AG69" si="25">+C67+C68</f>
        <v>1978.35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3068.5299999999997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1.4099999999998545</v>
      </c>
      <c r="C70" s="57">
        <f t="shared" si="26"/>
        <v>2.0061000000002878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3.4161000000001422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1893.42</v>
      </c>
      <c r="C12" s="26">
        <v>3406.37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5299.79</v>
      </c>
      <c r="AI12" s="26">
        <v>5299.79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8.5</v>
      </c>
      <c r="C15" s="23">
        <v>347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355.5</v>
      </c>
    </row>
    <row r="16" spans="1:36" s="32" customFormat="1" x14ac:dyDescent="0.25">
      <c r="A16" s="30" t="s">
        <v>20</v>
      </c>
      <c r="B16" s="31">
        <v>130</v>
      </c>
      <c r="C16" s="31">
        <v>325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455</v>
      </c>
      <c r="AJ16" s="70"/>
    </row>
    <row r="17" spans="1:36" s="47" customFormat="1" x14ac:dyDescent="0.25">
      <c r="A17" s="46" t="s">
        <v>27</v>
      </c>
      <c r="B17" s="22">
        <f>B16*$B$8</f>
        <v>729.30000000000007</v>
      </c>
      <c r="C17" s="22">
        <f>C16*$B$8</f>
        <v>1823.25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2552.5500000000002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130</v>
      </c>
      <c r="C22" s="20">
        <f t="shared" ref="C22:AG23" si="5">+C16+C18+C20</f>
        <v>325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455</v>
      </c>
    </row>
    <row r="23" spans="1:36" s="47" customFormat="1" x14ac:dyDescent="0.25">
      <c r="A23" s="48" t="s">
        <v>26</v>
      </c>
      <c r="B23" s="19">
        <f>+B17+B19+B21</f>
        <v>729.30000000000007</v>
      </c>
      <c r="C23" s="19">
        <f t="shared" si="5"/>
        <v>1823.25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2552.5500000000002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766.85</v>
      </c>
      <c r="C49" s="44">
        <v>1084.42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1851.27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236.73</v>
      </c>
      <c r="C53" s="44">
        <v>62.23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298.95999999999998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152.19999999999999</v>
      </c>
      <c r="C55" s="44">
        <v>91.32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243.51999999999998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1893.5800000000002</v>
      </c>
      <c r="C64" s="53">
        <f t="shared" ref="C64:AG64" si="21">+C15+C23+C31+C39+C47+C48+C49+C50+C51+C52+C53+C54+C55+C56+C57+C58+C59+C60+C61+C62+C63</f>
        <v>3408.2200000000003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5301.8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1893.42</v>
      </c>
      <c r="C67" s="57">
        <f t="shared" ref="C67:L67" si="23">C12</f>
        <v>3406.37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5299.79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1893.42</v>
      </c>
      <c r="C69" s="59">
        <f t="shared" ref="C69:AG69" si="25">+C67+C68</f>
        <v>3406.37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5299.79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0.16000000000008185</v>
      </c>
      <c r="C70" s="57">
        <f t="shared" si="26"/>
        <v>1.8500000000003638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2.0100000000004457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55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5819.56</v>
      </c>
      <c r="C12" s="26">
        <v>2165.17</v>
      </c>
      <c r="D12" s="26">
        <v>3994.58</v>
      </c>
      <c r="E12" s="26">
        <v>5339.64</v>
      </c>
      <c r="F12" s="26">
        <v>2517.91</v>
      </c>
      <c r="G12" s="26">
        <v>2325.1999999999998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22162.06</v>
      </c>
      <c r="AI12" s="26">
        <v>21972.400000000001</v>
      </c>
      <c r="AJ12" s="69">
        <f>+AI12-AH12</f>
        <v>-189.65999999999985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360.5</v>
      </c>
      <c r="C15" s="23">
        <v>227</v>
      </c>
      <c r="D15" s="23">
        <v>143.5</v>
      </c>
      <c r="E15" s="23">
        <v>217</v>
      </c>
      <c r="F15" s="23">
        <v>172</v>
      </c>
      <c r="G15" s="23">
        <v>449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1569</v>
      </c>
    </row>
    <row r="16" spans="1:36" s="32" customFormat="1" x14ac:dyDescent="0.25">
      <c r="A16" s="30" t="s">
        <v>20</v>
      </c>
      <c r="B16" s="31">
        <v>340</v>
      </c>
      <c r="C16" s="31">
        <v>204</v>
      </c>
      <c r="D16" s="31">
        <v>260</v>
      </c>
      <c r="E16" s="31">
        <v>315</v>
      </c>
      <c r="F16" s="31">
        <v>188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1307</v>
      </c>
      <c r="AJ16" s="70"/>
    </row>
    <row r="17" spans="1:36" s="47" customFormat="1" x14ac:dyDescent="0.25">
      <c r="A17" s="46" t="s">
        <v>27</v>
      </c>
      <c r="B17" s="22">
        <f>B16*$B$8</f>
        <v>1907.4</v>
      </c>
      <c r="C17" s="22">
        <f>C16*$B$8</f>
        <v>1144.44</v>
      </c>
      <c r="D17" s="22">
        <f t="shared" ref="D17:AG17" si="2">D16*$B$8</f>
        <v>1458.6000000000001</v>
      </c>
      <c r="E17" s="22">
        <f t="shared" si="2"/>
        <v>1767.15</v>
      </c>
      <c r="F17" s="22">
        <f t="shared" si="2"/>
        <v>1054.68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7332.27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340</v>
      </c>
      <c r="C22" s="20">
        <f t="shared" ref="C22:AG23" si="5">+C16+C18+C20</f>
        <v>204</v>
      </c>
      <c r="D22" s="20">
        <f t="shared" si="5"/>
        <v>260</v>
      </c>
      <c r="E22" s="20">
        <f t="shared" si="5"/>
        <v>315</v>
      </c>
      <c r="F22" s="20">
        <f t="shared" si="5"/>
        <v>188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1307</v>
      </c>
    </row>
    <row r="23" spans="1:36" s="47" customFormat="1" x14ac:dyDescent="0.25">
      <c r="A23" s="48" t="s">
        <v>26</v>
      </c>
      <c r="B23" s="19">
        <f>+B17+B19+B21</f>
        <v>1907.4</v>
      </c>
      <c r="C23" s="19">
        <f t="shared" si="5"/>
        <v>1144.44</v>
      </c>
      <c r="D23" s="19">
        <f t="shared" si="5"/>
        <v>1458.6000000000001</v>
      </c>
      <c r="E23" s="19">
        <f t="shared" si="5"/>
        <v>1767.15</v>
      </c>
      <c r="F23" s="19">
        <f t="shared" si="5"/>
        <v>1054.68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7332.27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3059.99</v>
      </c>
      <c r="C49" s="44">
        <v>676.27</v>
      </c>
      <c r="D49" s="44"/>
      <c r="E49" s="44"/>
      <c r="F49" s="44"/>
      <c r="G49" s="44">
        <v>1836.58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5572.84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1814.17</v>
      </c>
      <c r="E52" s="44">
        <v>3083.98</v>
      </c>
      <c r="F52" s="44">
        <v>1158.95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6057.0999999999995</v>
      </c>
    </row>
    <row r="53" spans="1:34" x14ac:dyDescent="0.25">
      <c r="A53" s="17" t="s">
        <v>18</v>
      </c>
      <c r="B53" s="44">
        <v>482.88</v>
      </c>
      <c r="C53" s="44">
        <v>122.72</v>
      </c>
      <c r="D53" s="44">
        <v>434.59</v>
      </c>
      <c r="E53" s="44">
        <v>274.72000000000003</v>
      </c>
      <c r="F53" s="44">
        <v>141.96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1456.8700000000001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18.27</v>
      </c>
      <c r="C55" s="44"/>
      <c r="D55" s="44"/>
      <c r="E55" s="44"/>
      <c r="F55" s="44"/>
      <c r="G55" s="44">
        <v>46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64.27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154.30000000000001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154.30000000000001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5829.04</v>
      </c>
      <c r="C64" s="53">
        <f t="shared" ref="C64:AG64" si="21">+C15+C23+C31+C39+C47+C48+C49+C50+C51+C52+C53+C54+C55+C56+C57+C58+C59+C60+C61+C62+C63</f>
        <v>2170.4299999999998</v>
      </c>
      <c r="D64" s="53">
        <f t="shared" si="21"/>
        <v>4005.1600000000008</v>
      </c>
      <c r="E64" s="53">
        <f t="shared" si="21"/>
        <v>5342.85</v>
      </c>
      <c r="F64" s="53">
        <f t="shared" si="21"/>
        <v>2527.59</v>
      </c>
      <c r="G64" s="53">
        <f t="shared" si="21"/>
        <v>2331.58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22206.65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5819.56</v>
      </c>
      <c r="C67" s="57">
        <f t="shared" ref="C67:L67" si="23">C12</f>
        <v>2165.17</v>
      </c>
      <c r="D67" s="57">
        <f t="shared" si="23"/>
        <v>3994.58</v>
      </c>
      <c r="E67" s="57">
        <f t="shared" si="23"/>
        <v>5339.64</v>
      </c>
      <c r="F67" s="57">
        <f t="shared" si="23"/>
        <v>2517.91</v>
      </c>
      <c r="G67" s="57">
        <f t="shared" si="23"/>
        <v>2325.1999999999998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22162.06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5819.56</v>
      </c>
      <c r="C69" s="59">
        <f t="shared" ref="C69:AG69" si="25">+C67+C68</f>
        <v>2165.17</v>
      </c>
      <c r="D69" s="59">
        <f t="shared" si="25"/>
        <v>3994.58</v>
      </c>
      <c r="E69" s="59">
        <f t="shared" si="25"/>
        <v>5339.64</v>
      </c>
      <c r="F69" s="59">
        <f t="shared" si="25"/>
        <v>2517.91</v>
      </c>
      <c r="G69" s="59">
        <f t="shared" si="25"/>
        <v>2325.1999999999998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22162.06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9.4799999999995634</v>
      </c>
      <c r="C70" s="57">
        <f t="shared" si="26"/>
        <v>5.2599999999997635</v>
      </c>
      <c r="D70" s="57">
        <f t="shared" si="26"/>
        <v>10.580000000000837</v>
      </c>
      <c r="E70" s="57">
        <f t="shared" si="26"/>
        <v>3.2100000000000364</v>
      </c>
      <c r="F70" s="57">
        <f t="shared" si="26"/>
        <v>9.680000000000291</v>
      </c>
      <c r="G70" s="57">
        <f t="shared" si="26"/>
        <v>6.3800000000001091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44.5900000000006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127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2022-07-12T14:47:54Z</dcterms:modified>
</cp:coreProperties>
</file>