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7755" windowHeight="10890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AA47" i="40"/>
  <c r="AD39" i="40"/>
  <c r="X39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Z64" i="40"/>
  <c r="Z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AB64" i="40"/>
  <c r="AB70" i="40" s="1"/>
  <c r="Y64" i="40"/>
  <c r="Y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E23" i="40"/>
  <c r="L39" i="40"/>
  <c r="F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<sst xmlns="http://schemas.openxmlformats.org/spreadsheetml/2006/main" count="738" uniqueCount="130">
  <si>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</si>
  <si>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</si>
  <si>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</si>
  <si>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</si>
  <si>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</si>
  <si>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</si>
  <si>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</si>
  <si>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</si>
  <si>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</si>
  <si>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</si>
  <si>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</si>
  <si>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</si>
  <si>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</si>
  <si>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</si>
  <si>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</si>
  <si>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</si>
  <si>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</si>
  <si>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</si>
  <si>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</si>
  <si>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</si>
  <si>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</si>
  <si>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</si>
  <si>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</si>
  <si>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</si>
  <si>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</si>
  <si>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</si>
  <si>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</si>
  <si>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</si>
  <si>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</si>
  <si>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</si>
  <si>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</si>
  <si>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</si>
  <si>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</si>
  <si>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</si>
  <si>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</si>
  <si>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</si>
  <si>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</si>
  <si>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</si>
  <si>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</si>
  <si>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</si>
  <si>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</si>
  <si>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</si>
  <si>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</si>
  <si>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</si>
  <si>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</si>
  <si>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</si>
  <si>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</si>
  <si>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</si>
  <si>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</si>
  <si>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</si>
  <si>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</si>
  <si>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</si>
  <si>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</si>
  <si>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</si>
  <si>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</si>
  <si>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</si>
  <si>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</si>
  <si>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</si>
  <si>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</si>
  <si>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</si>
  <si>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</si>
  <si>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</si>
  <si>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</si>
  <si>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</si>
  <si>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</si>
  <si>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</si>
  <si>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</si>
  <si>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</si>
  <si>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</si>
  <si>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</si>
  <si>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</si>
  <si>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</si>
  <si>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</si>
  <si>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</si>
  <si>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</si>
  <si>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</si>
  <si>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</si>
  <si>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</si>
  <si>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</si>
  <si>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</si>
  <si>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</si>
  <si>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</si>
  <si>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</si>
  <si>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</si>
  <si>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</si>
  <si>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</si>
  <si>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</si>
  <si>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</si>
  <si>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</si>
  <si>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</si>
  <si>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</si>
  <si>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</si>
  <si>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</si>
  <si>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</si>
  <si>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</si>
  <si>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</si>
  <si>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</si>
  <si>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</si>
  <si>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</si>
  <si>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</si>
  <si>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</si>
  <si>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</si>
  <si>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</si>
  <si>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</si>
  <si>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</si>
  <si>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</si>
  <si>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</si>
  <si>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</si>
  <si>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</si>
  <si>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</si>
  <si>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</si>
  <si>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</si>
  <si>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</si>
  <si>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</si>
  <si>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</si>
  <si>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</si>
  <si>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</si>
  <si>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</si>
  <si>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</si>
  <si>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</si>
  <si>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</si>
  <si>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</si>
  <si>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</si>
  <si>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periodico 5.00</t>
  </si>
  <si>
    <t>verificar lo que esta cargado por banesco por que no trajo papel ese monto</t>
  </si>
  <si>
    <t>fodno 17.00</t>
  </si>
  <si>
    <t>fondo 49.00</t>
  </si>
  <si>
    <t>fondo 7.50</t>
  </si>
  <si>
    <t>fondo 18.00</t>
  </si>
  <si>
    <t>sobrante por devolucion nota a 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</si>
</sst>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49974.079999999994</v>
      </c>
      <c r="C2" s="43">
        <f>MODELO!AH12</f>
        <v>27008.899999999994</v>
      </c>
      <c r="D2" s="43">
        <f>EXQUISITECES!AH12</f>
        <v>8324.340000000002</v>
      </c>
      <c r="E2" s="43">
        <f>HOYADA!AH12</f>
        <v>11852.98</v>
      </c>
      <c r="F2" s="43">
        <f>FARMASTOP!AH12</f>
        <v>3409.95</v>
      </c>
      <c r="G2" s="43">
        <f>BOCAS!AH12</f>
        <v>1277.93</v>
      </c>
      <c r="H2" s="43">
        <f>LAGUNETICA!AH12</f>
        <v>13419.07</v>
      </c>
      <c r="I2" s="43">
        <f>SANANTONIO!AH12</f>
        <v>0</v>
      </c>
      <c r="J2" s="43">
        <f>SUM(B2:I2)</f>
        <v>115267.24999999997</v>
      </c>
    </row>
    <row r="3" spans="1:10" x14ac:dyDescent="0.25">
      <c r="A3" s="46" t="s">
        <v>0</v>
      </c>
      <c r="B3" s="43">
        <f>AUTOMERCADO!AH15</f>
        <v>400.5</v>
      </c>
      <c r="C3" s="43">
        <f>MODELO!AH15</f>
        <v>1126.7</v>
      </c>
      <c r="D3" s="43">
        <f>EXQUISITECES!AH15</f>
        <v>211</v>
      </c>
      <c r="E3" s="43">
        <f>HOYADA!AH15</f>
        <v>2496</v>
      </c>
      <c r="F3" s="43">
        <f>FARMASTOP!AH15</f>
        <v>43.5</v>
      </c>
      <c r="G3" s="43">
        <f>BOCAS!AH15</f>
        <v>68</v>
      </c>
      <c r="H3" s="43">
        <f>LAGUNETICA!AH15</f>
        <v>1518</v>
      </c>
      <c r="I3" s="43">
        <f>SANANTONIO!AH15</f>
        <v>0</v>
      </c>
      <c r="J3" s="43">
        <f t="shared" ref="J3:J52" si="0">SUM(B3:I3)</f>
        <v>5863.7</v>
      </c>
    </row>
    <row r="4" spans="1:10" x14ac:dyDescent="0.25">
      <c r="A4" s="73" t="s">
        <v>20</v>
      </c>
      <c r="B4" s="43">
        <f>AUTOMERCADO!AH16</f>
        <v>3861</v>
      </c>
      <c r="C4" s="43">
        <f>MODELO!AH16</f>
        <v>1999</v>
      </c>
      <c r="D4" s="43">
        <f>EXQUISITECES!AH16</f>
        <v>574</v>
      </c>
      <c r="E4" s="43">
        <f>HOYADA!AH16</f>
        <v>503</v>
      </c>
      <c r="F4" s="43">
        <f>FARMASTOP!AH16</f>
        <v>248</v>
      </c>
      <c r="G4" s="43">
        <f>BOCAS!AH16</f>
        <v>109</v>
      </c>
      <c r="H4" s="43">
        <f>LAGUNETICA!AH16</f>
        <v>857</v>
      </c>
      <c r="I4" s="43">
        <f>SANANTONIO!AH16</f>
        <v>0</v>
      </c>
      <c r="J4" s="43">
        <f t="shared" si="0"/>
        <v>8151</v>
      </c>
    </row>
    <row r="5" spans="1:10" x14ac:dyDescent="0.25">
      <c r="A5" s="46" t="s">
        <v>27</v>
      </c>
      <c r="B5" s="43">
        <f>AUTOMERCADO!AH17</f>
        <v>21660.21</v>
      </c>
      <c r="C5" s="43">
        <f>MODELO!AH17</f>
        <v>11214.390000000003</v>
      </c>
      <c r="D5" s="43">
        <f>EXQUISITECES!AH17</f>
        <v>3220.1400000000003</v>
      </c>
      <c r="E5" s="43">
        <f>HOYADA!AH17</f>
        <v>2821.8300000000004</v>
      </c>
      <c r="F5" s="43">
        <f>FARMASTOP!AH17</f>
        <v>1391.2800000000002</v>
      </c>
      <c r="G5" s="43">
        <f>BOCAS!AH17</f>
        <v>611.49000000000012</v>
      </c>
      <c r="H5" s="43">
        <f>LAGUNETICA!AH17</f>
        <v>4807.7700000000004</v>
      </c>
      <c r="I5" s="43">
        <f>SANANTONIO!AH17</f>
        <v>0</v>
      </c>
      <c r="J5" s="43">
        <f t="shared" si="0"/>
        <v>45727.11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3861</v>
      </c>
      <c r="C10" s="43">
        <f>MODELO!AH22</f>
        <v>1999</v>
      </c>
      <c r="D10" s="43">
        <f>EXQUISITECES!AH22</f>
        <v>574</v>
      </c>
      <c r="E10" s="43">
        <f>HOYADA!AH22</f>
        <v>503</v>
      </c>
      <c r="F10" s="43">
        <f>FARMASTOP!AH22</f>
        <v>248</v>
      </c>
      <c r="G10" s="43">
        <f>BOCAS!AH22</f>
        <v>109</v>
      </c>
      <c r="H10" s="43">
        <f>LAGUNETICA!AH22</f>
        <v>857</v>
      </c>
      <c r="I10" s="43">
        <f>SANANTONIO!AH22</f>
        <v>0</v>
      </c>
      <c r="J10" s="43">
        <f t="shared" si="0"/>
        <v>8151</v>
      </c>
    </row>
    <row r="11" spans="1:10" x14ac:dyDescent="0.25">
      <c r="A11" s="48" t="s">
        <v>26</v>
      </c>
      <c r="B11" s="43">
        <f>AUTOMERCADO!AH23</f>
        <v>21660.21</v>
      </c>
      <c r="C11" s="43">
        <f>MODELO!AH23</f>
        <v>11214.390000000003</v>
      </c>
      <c r="D11" s="43">
        <f>EXQUISITECES!AH23</f>
        <v>3220.1400000000003</v>
      </c>
      <c r="E11" s="43">
        <f>HOYADA!AH23</f>
        <v>2821.8300000000004</v>
      </c>
      <c r="F11" s="43">
        <f>FARMASTOP!AH23</f>
        <v>1391.2800000000002</v>
      </c>
      <c r="G11" s="43">
        <f>BOCAS!AH23</f>
        <v>611.49000000000012</v>
      </c>
      <c r="H11" s="43">
        <f>LAGUNETICA!AH23</f>
        <v>4807.7700000000004</v>
      </c>
      <c r="I11" s="43">
        <f>SANANTONIO!AH23</f>
        <v>0</v>
      </c>
      <c r="J11" s="43">
        <f t="shared" si="0"/>
        <v>45727.11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112.19999999999999</v>
      </c>
      <c r="C20" s="43">
        <f>MODELO!AH32</f>
        <v>45.97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158.16999999999999</v>
      </c>
    </row>
    <row r="21" spans="1:10" x14ac:dyDescent="0.25">
      <c r="A21" s="46" t="s">
        <v>35</v>
      </c>
      <c r="B21" s="43">
        <f>AUTOMERCADO!AH33</f>
        <v>629.44200000000001</v>
      </c>
      <c r="C21" s="43">
        <f>MODELO!AH33</f>
        <v>257.89170000000001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887.33370000000002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112.19999999999999</v>
      </c>
      <c r="C26" s="43">
        <f>MODELO!AH38</f>
        <v>45.97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158.16999999999999</v>
      </c>
    </row>
    <row r="27" spans="1:10" x14ac:dyDescent="0.25">
      <c r="A27" s="48" t="s">
        <v>42</v>
      </c>
      <c r="B27" s="43">
        <f>AUTOMERCADO!AH39</f>
        <v>629.44200000000001</v>
      </c>
      <c r="C27" s="43">
        <f>MODELO!AH39</f>
        <v>257.89170000000001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887.33370000000002</v>
      </c>
    </row>
    <row r="28" spans="1:10" x14ac:dyDescent="0.25">
      <c r="A28" s="46" t="s">
        <v>43</v>
      </c>
      <c r="B28" s="43">
        <f>AUTOMERCADO!AH40</f>
        <v>93.65</v>
      </c>
      <c r="C28" s="43">
        <f>MODELO!AH40</f>
        <v>9.1</v>
      </c>
      <c r="D28" s="43">
        <f>EXQUISITECES!AH40</f>
        <v>0</v>
      </c>
      <c r="E28" s="43">
        <f>HOYADA!AH40</f>
        <v>60.13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162.88</v>
      </c>
    </row>
    <row r="29" spans="1:10" x14ac:dyDescent="0.25">
      <c r="A29" s="46" t="s">
        <v>44</v>
      </c>
      <c r="B29" s="43">
        <f>AUTOMERCADO!AH41</f>
        <v>525.37650000000008</v>
      </c>
      <c r="C29" s="43">
        <f>MODELO!AH41</f>
        <v>51.051000000000002</v>
      </c>
      <c r="D29" s="43">
        <f>EXQUISITECES!AH41</f>
        <v>0</v>
      </c>
      <c r="E29" s="43">
        <f>HOYADA!AH41</f>
        <v>337.32930000000005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913.75680000000011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93.65</v>
      </c>
      <c r="C34" s="43">
        <f>MODELO!AH46</f>
        <v>9.1</v>
      </c>
      <c r="D34" s="43">
        <f>EXQUISITECES!AH46</f>
        <v>0</v>
      </c>
      <c r="E34" s="43">
        <f>HOYADA!AH46</f>
        <v>60.13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162.88</v>
      </c>
    </row>
    <row r="35" spans="1:10" x14ac:dyDescent="0.25">
      <c r="A35" s="48" t="s">
        <v>48</v>
      </c>
      <c r="B35" s="43">
        <f>AUTOMERCADO!AH47</f>
        <v>525.37650000000008</v>
      </c>
      <c r="C35" s="43">
        <f>MODELO!AH47</f>
        <v>51.051000000000002</v>
      </c>
      <c r="D35" s="43">
        <f>EXQUISITECES!AH47</f>
        <v>0</v>
      </c>
      <c r="E35" s="43">
        <f>HOYADA!AH47</f>
        <v>337.32930000000005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913.75680000000011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23417.72</v>
      </c>
      <c r="C37" s="43">
        <f>MODELO!AH49</f>
        <v>9678.9699999999993</v>
      </c>
      <c r="D37" s="43">
        <f>EXQUISITECES!AH49</f>
        <v>3775.4500000000003</v>
      </c>
      <c r="E37" s="43">
        <f>HOYADA!AH49</f>
        <v>5128.41</v>
      </c>
      <c r="F37" s="43">
        <f>FARMASTOP!AH49</f>
        <v>1341.4699999999998</v>
      </c>
      <c r="G37" s="43">
        <f>BOCAS!AH49</f>
        <v>542.26</v>
      </c>
      <c r="H37" s="43">
        <f>LAGUNETICA!AH49</f>
        <v>2373.8200000000002</v>
      </c>
      <c r="I37" s="43">
        <f>SANANTONIO!AH49</f>
        <v>0</v>
      </c>
      <c r="J37" s="43">
        <f t="shared" si="0"/>
        <v>46258.100000000006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16.72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16.72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2289.67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4004.0600000000004</v>
      </c>
      <c r="I40" s="43">
        <f>SANANTONIO!AH52</f>
        <v>0</v>
      </c>
      <c r="J40" s="43">
        <f t="shared" si="0"/>
        <v>6293.7300000000005</v>
      </c>
    </row>
    <row r="41" spans="1:10" x14ac:dyDescent="0.25">
      <c r="A41" s="74" t="s">
        <v>18</v>
      </c>
      <c r="B41" s="43">
        <f>AUTOMERCADO!AH53</f>
        <v>2106.7199999999998</v>
      </c>
      <c r="C41" s="43">
        <f>MODELO!AH53</f>
        <v>1815.1999999999998</v>
      </c>
      <c r="D41" s="43">
        <f>EXQUISITECES!AH53</f>
        <v>573.29999999999995</v>
      </c>
      <c r="E41" s="43">
        <f>HOYADA!AH53</f>
        <v>1076.3699999999999</v>
      </c>
      <c r="F41" s="43">
        <f>FARMASTOP!AH53</f>
        <v>594.78000000000009</v>
      </c>
      <c r="G41" s="43">
        <f>BOCAS!AH53</f>
        <v>59.620000000000005</v>
      </c>
      <c r="H41" s="43">
        <f>LAGUNETICA!AH53</f>
        <v>728.07999999999993</v>
      </c>
      <c r="I41" s="43">
        <f>SANANTONIO!AH53</f>
        <v>0</v>
      </c>
      <c r="J41" s="43">
        <f t="shared" si="0"/>
        <v>6954.0699999999988</v>
      </c>
    </row>
    <row r="42" spans="1:10" x14ac:dyDescent="0.25">
      <c r="A42" s="74" t="s">
        <v>114</v>
      </c>
      <c r="B42" s="43">
        <f>AUTOMERCADO!AH54</f>
        <v>199.41</v>
      </c>
      <c r="C42" s="43">
        <f>MODELO!AH54</f>
        <v>99.240000000000009</v>
      </c>
      <c r="D42" s="43">
        <f>EXQUISITECES!AH54</f>
        <v>354.4</v>
      </c>
      <c r="E42" s="43">
        <f>HOYADA!AH54</f>
        <v>0</v>
      </c>
      <c r="F42" s="43">
        <f>FARMASTOP!AH54</f>
        <v>8.98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662.03</v>
      </c>
    </row>
    <row r="43" spans="1:10" x14ac:dyDescent="0.25">
      <c r="A43" s="74" t="s">
        <v>52</v>
      </c>
      <c r="B43" s="43">
        <f>AUTOMERCADO!AH55</f>
        <v>1175.17</v>
      </c>
      <c r="C43" s="43">
        <f>MODELO!AH55</f>
        <v>288.68</v>
      </c>
      <c r="D43" s="43">
        <f>EXQUISITECES!AH55</f>
        <v>194.06</v>
      </c>
      <c r="E43" s="43">
        <f>HOYADA!AH55</f>
        <v>0</v>
      </c>
      <c r="F43" s="43">
        <f>FARMASTOP!AH55</f>
        <v>16.920000000000002</v>
      </c>
      <c r="G43" s="43">
        <f>BOCAS!AH55</f>
        <v>0</v>
      </c>
      <c r="H43" s="43">
        <f>LAGUNETICA!AH55</f>
        <v>16.21</v>
      </c>
      <c r="I43" s="43">
        <f>SANANTONIO!AH55</f>
        <v>0</v>
      </c>
      <c r="J43" s="43">
        <f t="shared" si="0"/>
        <v>1691.0400000000002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212.47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212.47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50114.548499999997</v>
      </c>
      <c r="C52" s="75">
        <f>MODELO!AH64</f>
        <v>27034.262700000003</v>
      </c>
      <c r="D52" s="75">
        <f>EXQUISITECES!AH64</f>
        <v>8328.35</v>
      </c>
      <c r="E52" s="75">
        <f>HOYADA!AH64</f>
        <v>11859.9393</v>
      </c>
      <c r="F52" s="75">
        <f>FARMASTOP!AH64</f>
        <v>3413.65</v>
      </c>
      <c r="G52" s="75">
        <f>BOCAS!AH64</f>
        <v>1281.3700000000001</v>
      </c>
      <c r="H52" s="75">
        <f>LAGUNETICA!AH64</f>
        <v>13447.94</v>
      </c>
      <c r="I52" s="75">
        <f>SANANTONIO!AH64</f>
        <v>0</v>
      </c>
      <c r="J52" s="75">
        <f t="shared" si="0"/>
        <v>115480.06049999999</v>
      </c>
    </row>
    <row r="53" spans="1:10" x14ac:dyDescent="0.25">
      <c r="A53" s="56" t="s">
        <v>3</v>
      </c>
      <c r="B53" s="43">
        <f>B2</f>
        <v>49974.079999999994</v>
      </c>
      <c r="C53" s="43">
        <f t="shared" ref="C53:I53" si="1">C2</f>
        <v>27008.899999999994</v>
      </c>
      <c r="D53" s="43">
        <f t="shared" si="1"/>
        <v>8324.340000000002</v>
      </c>
      <c r="E53" s="43">
        <f t="shared" si="1"/>
        <v>11852.98</v>
      </c>
      <c r="F53" s="43">
        <f t="shared" si="1"/>
        <v>3409.95</v>
      </c>
      <c r="G53" s="43">
        <f t="shared" si="1"/>
        <v>1277.93</v>
      </c>
      <c r="H53" s="43">
        <f t="shared" si="1"/>
        <v>13419.07</v>
      </c>
      <c r="I53" s="43">
        <f t="shared" si="1"/>
        <v>0</v>
      </c>
      <c r="J53" s="43">
        <f>J2</f>
        <v>115267.24999999997</v>
      </c>
    </row>
    <row r="54" spans="1:10" x14ac:dyDescent="0.25">
      <c r="A54" s="58" t="s">
        <v>95</v>
      </c>
      <c r="B54" s="43">
        <f>+B52-B53</f>
        <v>140.46850000000268</v>
      </c>
      <c r="C54" s="43">
        <f t="shared" ref="C54:I54" si="2">+C52-C53</f>
        <v>25.362700000008772</v>
      </c>
      <c r="D54" s="43">
        <f t="shared" si="2"/>
        <v>4.0099999999983993</v>
      </c>
      <c r="E54" s="43">
        <f t="shared" si="2"/>
        <v>6.9593000000004395</v>
      </c>
      <c r="F54" s="43">
        <f t="shared" si="2"/>
        <v>3.7000000000002728</v>
      </c>
      <c r="G54" s="43">
        <f t="shared" si="2"/>
        <v>3.4400000000000546</v>
      </c>
      <c r="H54" s="43">
        <f t="shared" si="2"/>
        <v>28.8700000000008</v>
      </c>
      <c r="I54" s="43">
        <f t="shared" si="2"/>
        <v>0</v>
      </c>
      <c r="J54" s="43">
        <f>+J52-J53</f>
        <v>212.81050000002142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64</v>
      </c>
      <c r="M11" s="5" t="s">
        <v>76</v>
      </c>
      <c r="N11" s="5" t="s">
        <v>79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1416.98</v>
      </c>
      <c r="C12" s="26">
        <v>6368.76</v>
      </c>
      <c r="D12" s="26">
        <v>5022.67</v>
      </c>
      <c r="E12" s="26">
        <v>6861.27</v>
      </c>
      <c r="F12" s="26">
        <v>1517.72</v>
      </c>
      <c r="G12" s="26">
        <v>2011.58</v>
      </c>
      <c r="H12" s="26">
        <v>5899.13</v>
      </c>
      <c r="I12" s="26">
        <v>3482.91</v>
      </c>
      <c r="J12" s="26">
        <v>3449.32</v>
      </c>
      <c r="K12" s="26">
        <v>6042.06</v>
      </c>
      <c r="L12" s="26">
        <v>7207.42</v>
      </c>
      <c r="M12" s="26">
        <v>127.27</v>
      </c>
      <c r="N12" s="26">
        <v>566.99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49974.079999999994</v>
      </c>
      <c r="AI12" s="26">
        <v>49326.73</v>
      </c>
      <c r="AJ12" s="69">
        <f>+AI12-AH12</f>
        <v>-647.34999999999127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7.5</v>
      </c>
      <c r="D15" s="23"/>
      <c r="E15" s="23">
        <v>79</v>
      </c>
      <c r="F15" s="23">
        <v>28.5</v>
      </c>
      <c r="G15" s="23">
        <v>24</v>
      </c>
      <c r="H15" s="23"/>
      <c r="I15" s="23"/>
      <c r="J15" s="23">
        <v>57.5</v>
      </c>
      <c r="K15" s="23">
        <v>108.5</v>
      </c>
      <c r="L15" s="23">
        <v>58</v>
      </c>
      <c r="M15" s="23">
        <v>7.5</v>
      </c>
      <c r="N15" s="23">
        <v>30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400.5</v>
      </c>
    </row>
    <row r="16" spans="1:36" s="32" customFormat="1" x14ac:dyDescent="0.25">
      <c r="A16" s="30" t="s">
        <v>20</v>
      </c>
      <c r="B16" s="31">
        <v>85</v>
      </c>
      <c r="C16" s="31">
        <v>540</v>
      </c>
      <c r="D16" s="31">
        <v>267</v>
      </c>
      <c r="E16" s="31">
        <v>530</v>
      </c>
      <c r="F16" s="31">
        <v>35</v>
      </c>
      <c r="G16" s="31">
        <v>220</v>
      </c>
      <c r="H16" s="31">
        <v>440</v>
      </c>
      <c r="I16" s="31">
        <v>411</v>
      </c>
      <c r="J16" s="31">
        <v>71</v>
      </c>
      <c r="K16" s="31">
        <v>638</v>
      </c>
      <c r="L16" s="31">
        <v>589</v>
      </c>
      <c r="M16" s="31"/>
      <c r="N16" s="31">
        <v>35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3861</v>
      </c>
      <c r="AJ16" s="70"/>
    </row>
    <row r="17" spans="1:36" s="47" customFormat="1" x14ac:dyDescent="0.25">
      <c r="A17" s="46" t="s">
        <v>27</v>
      </c>
      <c r="B17" s="22">
        <f>B16*$B$8</f>
        <v>476.85</v>
      </c>
      <c r="C17" s="22">
        <f>C16*$B$8</f>
        <v>3029.4</v>
      </c>
      <c r="D17" s="22">
        <f t="shared" ref="D17:L17" si="2">D16*$B$8</f>
        <v>1497.8700000000001</v>
      </c>
      <c r="E17" s="22">
        <f t="shared" si="2"/>
        <v>2973.3</v>
      </c>
      <c r="F17" s="22">
        <f t="shared" si="2"/>
        <v>196.35000000000002</v>
      </c>
      <c r="G17" s="22">
        <f t="shared" si="2"/>
        <v>1234.2</v>
      </c>
      <c r="H17" s="22">
        <f t="shared" si="2"/>
        <v>2468.4</v>
      </c>
      <c r="I17" s="22">
        <f t="shared" si="2"/>
        <v>2305.71</v>
      </c>
      <c r="J17" s="22">
        <f t="shared" si="2"/>
        <v>398.31</v>
      </c>
      <c r="K17" s="22">
        <f t="shared" si="2"/>
        <v>3579.1800000000003</v>
      </c>
      <c r="L17" s="22">
        <f t="shared" si="2"/>
        <v>3304.29</v>
      </c>
      <c r="M17" s="22">
        <f t="shared" ref="M17:R17" si="3">M16*$B$8</f>
        <v>0</v>
      </c>
      <c r="N17" s="22">
        <f t="shared" si="3"/>
        <v>196.35000000000002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21660.21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L22" si="11">+C16+C18+C20</f>
        <v>540</v>
      </c>
      <c r="D22" s="20">
        <f t="shared" si="11"/>
        <v>267</v>
      </c>
      <c r="E22" s="20">
        <f t="shared" si="11"/>
        <v>530</v>
      </c>
      <c r="F22" s="20">
        <f t="shared" si="11"/>
        <v>35</v>
      </c>
      <c r="G22" s="20">
        <f t="shared" si="11"/>
        <v>220</v>
      </c>
      <c r="H22" s="20">
        <f t="shared" si="11"/>
        <v>440</v>
      </c>
      <c r="I22" s="20">
        <f t="shared" si="11"/>
        <v>411</v>
      </c>
      <c r="J22" s="20">
        <f t="shared" si="11"/>
        <v>71</v>
      </c>
      <c r="K22" s="20">
        <f t="shared" si="11"/>
        <v>638</v>
      </c>
      <c r="L22" s="20">
        <f t="shared" si="11"/>
        <v>589</v>
      </c>
      <c r="M22" s="20">
        <f t="shared" ref="M22:S22" si="12">+M16+M18+M20</f>
        <v>0</v>
      </c>
      <c r="N22" s="20">
        <f t="shared" si="12"/>
        <v>35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3861</v>
      </c>
    </row>
    <row r="23" spans="1:36" s="47" customFormat="1" x14ac:dyDescent="0.25">
      <c r="A23" s="48" t="s">
        <v>26</v>
      </c>
      <c r="B23" s="19">
        <f>+B17+B19+B21</f>
        <v>476.85</v>
      </c>
      <c r="C23" s="19">
        <f t="shared" ref="C23:L23" si="14">+C17+C19+C21</f>
        <v>3029.4</v>
      </c>
      <c r="D23" s="19">
        <f t="shared" si="14"/>
        <v>1497.8700000000001</v>
      </c>
      <c r="E23" s="19">
        <f t="shared" si="14"/>
        <v>2973.3</v>
      </c>
      <c r="F23" s="19">
        <f t="shared" si="14"/>
        <v>196.35000000000002</v>
      </c>
      <c r="G23" s="19">
        <f t="shared" si="14"/>
        <v>1234.2</v>
      </c>
      <c r="H23" s="19">
        <f t="shared" si="14"/>
        <v>2468.4</v>
      </c>
      <c r="I23" s="19">
        <f t="shared" si="14"/>
        <v>2305.71</v>
      </c>
      <c r="J23" s="19">
        <f t="shared" si="14"/>
        <v>398.31</v>
      </c>
      <c r="K23" s="19">
        <f t="shared" si="14"/>
        <v>3579.1800000000003</v>
      </c>
      <c r="L23" s="19">
        <f t="shared" si="14"/>
        <v>3304.29</v>
      </c>
      <c r="M23" s="19">
        <f t="shared" ref="M23:S23" si="15">+M17+M19+M21</f>
        <v>0</v>
      </c>
      <c r="N23" s="19">
        <f t="shared" si="15"/>
        <v>196.35000000000002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21660.21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20.18</v>
      </c>
      <c r="C32" s="36"/>
      <c r="D32" s="36"/>
      <c r="E32" s="36"/>
      <c r="F32" s="36"/>
      <c r="G32" s="36"/>
      <c r="H32" s="36">
        <v>41.86</v>
      </c>
      <c r="I32" s="36"/>
      <c r="J32" s="36">
        <v>50.16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112.19999999999999</v>
      </c>
    </row>
    <row r="33" spans="1:34" s="47" customFormat="1" x14ac:dyDescent="0.25">
      <c r="A33" s="46" t="s">
        <v>35</v>
      </c>
      <c r="B33" s="22">
        <f>B32*$B$8</f>
        <v>113.2098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234.83460000000002</v>
      </c>
      <c r="I33" s="22">
        <f t="shared" si="30"/>
        <v>0</v>
      </c>
      <c r="J33" s="22">
        <f t="shared" si="30"/>
        <v>281.39760000000001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629.44200000000001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20.18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41.86</v>
      </c>
      <c r="I38" s="20">
        <f t="shared" si="39"/>
        <v>0</v>
      </c>
      <c r="J38" s="20">
        <f t="shared" si="39"/>
        <v>50.16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112.19999999999999</v>
      </c>
    </row>
    <row r="39" spans="1:34" s="47" customFormat="1" x14ac:dyDescent="0.25">
      <c r="A39" s="48" t="s">
        <v>42</v>
      </c>
      <c r="B39" s="19">
        <f>+B33+B35+B37</f>
        <v>113.2098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234.83460000000002</v>
      </c>
      <c r="I39" s="19">
        <f t="shared" si="42"/>
        <v>0</v>
      </c>
      <c r="J39" s="19">
        <f t="shared" si="42"/>
        <v>281.39760000000001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629.44200000000001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33.840000000000003</v>
      </c>
      <c r="I40" s="36"/>
      <c r="J40" s="36"/>
      <c r="K40" s="36">
        <v>12.81</v>
      </c>
      <c r="L40" s="36">
        <v>47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93.65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189.84240000000003</v>
      </c>
      <c r="I41" s="22">
        <f t="shared" si="45"/>
        <v>0</v>
      </c>
      <c r="J41" s="22">
        <f t="shared" si="45"/>
        <v>0</v>
      </c>
      <c r="K41" s="22">
        <f t="shared" si="45"/>
        <v>71.864100000000008</v>
      </c>
      <c r="L41" s="22">
        <f t="shared" si="45"/>
        <v>263.67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525.37650000000008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33.840000000000003</v>
      </c>
      <c r="I46" s="20">
        <f t="shared" si="54"/>
        <v>0</v>
      </c>
      <c r="J46" s="20">
        <f t="shared" si="54"/>
        <v>0</v>
      </c>
      <c r="K46" s="20">
        <f t="shared" si="54"/>
        <v>12.81</v>
      </c>
      <c r="L46" s="20">
        <f t="shared" si="54"/>
        <v>47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93.65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189.84240000000003</v>
      </c>
      <c r="I47" s="19">
        <f t="shared" si="57"/>
        <v>0</v>
      </c>
      <c r="J47" s="19">
        <f t="shared" si="57"/>
        <v>0</v>
      </c>
      <c r="K47" s="19">
        <f t="shared" si="57"/>
        <v>71.864100000000008</v>
      </c>
      <c r="L47" s="19">
        <f t="shared" si="57"/>
        <v>263.67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525.37650000000008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713.28</v>
      </c>
      <c r="C49" s="44">
        <v>2232.0300000000002</v>
      </c>
      <c r="D49" s="44">
        <v>3173.87</v>
      </c>
      <c r="E49" s="44">
        <v>3377.25</v>
      </c>
      <c r="F49" s="44">
        <v>1092.26</v>
      </c>
      <c r="G49" s="44">
        <v>382.23</v>
      </c>
      <c r="H49" s="44">
        <v>2602.8000000000002</v>
      </c>
      <c r="I49" s="44">
        <v>1129.03</v>
      </c>
      <c r="J49" s="44">
        <v>2712.69</v>
      </c>
      <c r="K49" s="44">
        <v>2179.85</v>
      </c>
      <c r="L49" s="44">
        <v>3362.45</v>
      </c>
      <c r="M49" s="45">
        <v>108.48</v>
      </c>
      <c r="N49" s="45">
        <v>351.5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23417.72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130.82</v>
      </c>
      <c r="C53" s="44">
        <v>440.17</v>
      </c>
      <c r="D53" s="44">
        <v>231.36</v>
      </c>
      <c r="E53" s="44">
        <v>432.44</v>
      </c>
      <c r="F53" s="44">
        <v>124.67</v>
      </c>
      <c r="G53" s="44">
        <v>261.69</v>
      </c>
      <c r="H53" s="44">
        <v>396.64</v>
      </c>
      <c r="I53" s="44">
        <v>70.31</v>
      </c>
      <c r="J53" s="44"/>
      <c r="K53" s="44"/>
      <c r="L53" s="44"/>
      <c r="M53" s="45"/>
      <c r="N53" s="45">
        <v>18.62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2106.7199999999998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15.87</v>
      </c>
      <c r="I54" s="44"/>
      <c r="J54" s="44"/>
      <c r="K54" s="44"/>
      <c r="L54" s="44">
        <v>183.54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199.41</v>
      </c>
    </row>
    <row r="55" spans="1:34" x14ac:dyDescent="0.25">
      <c r="A55" s="17" t="s">
        <v>52</v>
      </c>
      <c r="B55" s="44"/>
      <c r="C55" s="44">
        <v>661.32</v>
      </c>
      <c r="D55" s="44">
        <v>169.64</v>
      </c>
      <c r="E55" s="44">
        <v>6.83</v>
      </c>
      <c r="F55" s="44">
        <v>77.8</v>
      </c>
      <c r="G55" s="44">
        <v>109.26</v>
      </c>
      <c r="H55" s="44"/>
      <c r="I55" s="44"/>
      <c r="J55" s="44"/>
      <c r="K55" s="44">
        <v>102.36</v>
      </c>
      <c r="L55" s="44">
        <v>36.51</v>
      </c>
      <c r="M55" s="45">
        <v>11.45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1175.17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1434.1597999999999</v>
      </c>
      <c r="C64" s="53">
        <f t="shared" ref="C64:AG64" si="61">+C15+C23+C31+C39+C47+C48+C49+C50+C51+C52+C53+C54+C55+C56+C57+C58+C59+C60+C61+C62+C63</f>
        <v>6370.42</v>
      </c>
      <c r="D64" s="53">
        <f t="shared" si="61"/>
        <v>5072.74</v>
      </c>
      <c r="E64" s="53">
        <f t="shared" si="61"/>
        <v>6868.82</v>
      </c>
      <c r="F64" s="53">
        <f t="shared" si="61"/>
        <v>1519.5800000000002</v>
      </c>
      <c r="G64" s="53">
        <f t="shared" si="61"/>
        <v>2011.38</v>
      </c>
      <c r="H64" s="53">
        <f t="shared" si="61"/>
        <v>5908.3870000000006</v>
      </c>
      <c r="I64" s="53">
        <f t="shared" si="61"/>
        <v>3505.0499999999997</v>
      </c>
      <c r="J64" s="53">
        <f t="shared" si="61"/>
        <v>3449.8976000000002</v>
      </c>
      <c r="K64" s="53">
        <f t="shared" si="61"/>
        <v>6041.7540999999992</v>
      </c>
      <c r="L64" s="53">
        <f t="shared" si="61"/>
        <v>7208.46</v>
      </c>
      <c r="M64" s="53">
        <f t="shared" si="61"/>
        <v>127.43</v>
      </c>
      <c r="N64" s="53">
        <f t="shared" si="61"/>
        <v>596.47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50114.548499999997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12 N</v>
      </c>
      <c r="N66" s="55" t="str">
        <f t="shared" si="62"/>
        <v>CAJA 14 D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1416.98</v>
      </c>
      <c r="C67" s="57">
        <f t="shared" ref="C67:L67" si="63">C12</f>
        <v>6368.76</v>
      </c>
      <c r="D67" s="57">
        <f t="shared" si="63"/>
        <v>5022.67</v>
      </c>
      <c r="E67" s="57">
        <f t="shared" si="63"/>
        <v>6861.27</v>
      </c>
      <c r="F67" s="57">
        <f t="shared" si="63"/>
        <v>1517.72</v>
      </c>
      <c r="G67" s="57">
        <f t="shared" si="63"/>
        <v>2011.58</v>
      </c>
      <c r="H67" s="57">
        <f t="shared" si="63"/>
        <v>5899.13</v>
      </c>
      <c r="I67" s="57">
        <f t="shared" si="63"/>
        <v>3482.91</v>
      </c>
      <c r="J67" s="57">
        <f t="shared" si="63"/>
        <v>3449.32</v>
      </c>
      <c r="K67" s="57">
        <f t="shared" si="63"/>
        <v>6042.06</v>
      </c>
      <c r="L67" s="57">
        <f t="shared" si="63"/>
        <v>7207.42</v>
      </c>
      <c r="M67" s="57">
        <f t="shared" ref="M67:AG67" si="64">M12</f>
        <v>127.27</v>
      </c>
      <c r="N67" s="57">
        <f t="shared" si="64"/>
        <v>566.99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49974.079999999994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1416.98</v>
      </c>
      <c r="C69" s="59">
        <f t="shared" ref="C69:L69" si="67">+C67+C68</f>
        <v>6368.76</v>
      </c>
      <c r="D69" s="59">
        <f t="shared" si="67"/>
        <v>5022.67</v>
      </c>
      <c r="E69" s="59">
        <f t="shared" si="67"/>
        <v>6861.27</v>
      </c>
      <c r="F69" s="59">
        <f t="shared" si="67"/>
        <v>1517.72</v>
      </c>
      <c r="G69" s="59">
        <f t="shared" si="67"/>
        <v>2011.58</v>
      </c>
      <c r="H69" s="59">
        <f t="shared" si="67"/>
        <v>5899.13</v>
      </c>
      <c r="I69" s="59">
        <f t="shared" si="67"/>
        <v>3482.91</v>
      </c>
      <c r="J69" s="59">
        <f t="shared" si="67"/>
        <v>3449.32</v>
      </c>
      <c r="K69" s="59">
        <f t="shared" si="67"/>
        <v>6042.06</v>
      </c>
      <c r="L69" s="59">
        <f t="shared" si="67"/>
        <v>7207.42</v>
      </c>
      <c r="M69" s="59">
        <f t="shared" ref="M69:AG69" si="68">+M67+M68</f>
        <v>127.27</v>
      </c>
      <c r="N69" s="59">
        <f t="shared" si="68"/>
        <v>566.99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49974.079999999994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17.179799999999886</v>
      </c>
      <c r="C70" s="57">
        <f t="shared" si="69"/>
        <v>1.6599999999998545</v>
      </c>
      <c r="D70" s="57">
        <f t="shared" si="69"/>
        <v>50.069999999999709</v>
      </c>
      <c r="E70" s="57">
        <f t="shared" si="69"/>
        <v>7.5499999999992724</v>
      </c>
      <c r="F70" s="57">
        <f t="shared" si="69"/>
        <v>1.8600000000001273</v>
      </c>
      <c r="G70" s="57">
        <f t="shared" si="69"/>
        <v>-0.1999999999998181</v>
      </c>
      <c r="H70" s="57">
        <f t="shared" si="69"/>
        <v>9.2570000000005166</v>
      </c>
      <c r="I70" s="57">
        <f t="shared" si="69"/>
        <v>22.139999999999873</v>
      </c>
      <c r="J70" s="57">
        <f t="shared" si="69"/>
        <v>0.57760000000007494</v>
      </c>
      <c r="K70" s="57">
        <f t="shared" si="69"/>
        <v>-0.30590000000120199</v>
      </c>
      <c r="L70" s="57">
        <f t="shared" si="69"/>
        <v>1.0399999999999636</v>
      </c>
      <c r="M70" s="57">
        <f t="shared" ref="M70:AG70" si="70">+M64-M69</f>
        <v>0.1600000000000108</v>
      </c>
      <c r="N70" s="57">
        <f t="shared" si="70"/>
        <v>29.480000000000018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140.4684999999983</v>
      </c>
    </row>
    <row r="71" spans="1:34" ht="101.25" customHeight="1" x14ac:dyDescent="0.25">
      <c r="A71" s="77" t="s">
        <v>96</v>
      </c>
      <c r="B71" s="14" t="s">
        <v>125</v>
      </c>
      <c r="C71" s="14"/>
      <c r="D71" s="14" t="s">
        <v>126</v>
      </c>
      <c r="E71" s="14"/>
      <c r="F71" s="14"/>
      <c r="G71" s="14"/>
      <c r="H71" s="14" t="s">
        <v>127</v>
      </c>
      <c r="I71" s="14" t="s">
        <v>128</v>
      </c>
      <c r="J71" s="14"/>
      <c r="K71" s="14"/>
      <c r="L71" s="14"/>
      <c r="M71" s="29"/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6" activePane="bottomRight" state="frozen"/>
      <selection pane="topRight" activeCell="B1" sqref="B1"/>
      <selection pane="bottomLeft" activeCell="A5" sqref="A5"/>
      <selection pane="bottomRight" activeCell="H50" sqref="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60</v>
      </c>
      <c r="I11" s="5" t="s">
        <v>62</v>
      </c>
      <c r="J11" s="5" t="s">
        <v>68</v>
      </c>
      <c r="K11" s="5" t="s">
        <v>67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2641.64</v>
      </c>
      <c r="C12" s="26">
        <v>4114.17</v>
      </c>
      <c r="D12" s="26">
        <v>1963.82</v>
      </c>
      <c r="E12" s="26">
        <v>2825.62</v>
      </c>
      <c r="F12" s="26">
        <v>3391.56</v>
      </c>
      <c r="G12" s="26">
        <v>514.35</v>
      </c>
      <c r="H12" s="26">
        <v>4453.9399999999996</v>
      </c>
      <c r="I12" s="26">
        <v>20.2</v>
      </c>
      <c r="J12" s="26">
        <v>2598.19</v>
      </c>
      <c r="K12" s="26">
        <v>1105.05</v>
      </c>
      <c r="L12" s="26">
        <v>1375.69</v>
      </c>
      <c r="M12" s="26">
        <v>2004.67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27008.899999999994</v>
      </c>
      <c r="AI12" s="26">
        <v>26696.85</v>
      </c>
      <c r="AJ12" s="69">
        <f>+AI12-AH12</f>
        <v>-312.04999999999563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</v>
      </c>
      <c r="C15" s="23">
        <v>329.5</v>
      </c>
      <c r="D15" s="23">
        <v>257.5</v>
      </c>
      <c r="E15" s="23">
        <v>72.2</v>
      </c>
      <c r="F15" s="23">
        <v>13.5</v>
      </c>
      <c r="G15" s="23">
        <v>6</v>
      </c>
      <c r="H15" s="23">
        <v>136.5</v>
      </c>
      <c r="I15" s="23"/>
      <c r="J15" s="23">
        <v>164.5</v>
      </c>
      <c r="K15" s="23">
        <v>71</v>
      </c>
      <c r="L15" s="23">
        <v>35</v>
      </c>
      <c r="M15" s="23">
        <v>20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1126.7</v>
      </c>
    </row>
    <row r="16" spans="1:36" s="32" customFormat="1" x14ac:dyDescent="0.25">
      <c r="A16" s="30" t="s">
        <v>20</v>
      </c>
      <c r="B16" s="31">
        <v>138</v>
      </c>
      <c r="C16" s="31">
        <v>310</v>
      </c>
      <c r="D16" s="31">
        <v>126</v>
      </c>
      <c r="E16" s="31">
        <v>205</v>
      </c>
      <c r="F16" s="31">
        <v>335</v>
      </c>
      <c r="G16" s="31">
        <v>8</v>
      </c>
      <c r="H16" s="31">
        <v>375</v>
      </c>
      <c r="I16" s="31"/>
      <c r="J16" s="31">
        <v>156</v>
      </c>
      <c r="K16" s="31">
        <v>64</v>
      </c>
      <c r="L16" s="31">
        <v>88</v>
      </c>
      <c r="M16" s="31">
        <v>194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1999</v>
      </c>
      <c r="AJ16" s="70"/>
    </row>
    <row r="17" spans="1:36" s="47" customFormat="1" x14ac:dyDescent="0.25">
      <c r="A17" s="46" t="s">
        <v>27</v>
      </c>
      <c r="B17" s="22">
        <f>B16*$B$8</f>
        <v>774.18000000000006</v>
      </c>
      <c r="C17" s="22">
        <f>C16*$B$8</f>
        <v>1739.1000000000001</v>
      </c>
      <c r="D17" s="22">
        <f t="shared" ref="D17:AG17" si="2">D16*$B$8</f>
        <v>706.86</v>
      </c>
      <c r="E17" s="22">
        <f t="shared" si="2"/>
        <v>1150.05</v>
      </c>
      <c r="F17" s="22">
        <f t="shared" si="2"/>
        <v>1879.3500000000001</v>
      </c>
      <c r="G17" s="22">
        <f t="shared" si="2"/>
        <v>44.88</v>
      </c>
      <c r="H17" s="22">
        <f t="shared" si="2"/>
        <v>2103.75</v>
      </c>
      <c r="I17" s="22">
        <f t="shared" si="2"/>
        <v>0</v>
      </c>
      <c r="J17" s="22">
        <f t="shared" si="2"/>
        <v>875.16000000000008</v>
      </c>
      <c r="K17" s="22">
        <f t="shared" si="2"/>
        <v>359.04</v>
      </c>
      <c r="L17" s="22">
        <f t="shared" si="2"/>
        <v>493.68</v>
      </c>
      <c r="M17" s="22">
        <f t="shared" si="2"/>
        <v>1088.3400000000001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11214.390000000003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138</v>
      </c>
      <c r="C22" s="20">
        <f t="shared" ref="C22:AG23" si="5">+C16+C18+C20</f>
        <v>310</v>
      </c>
      <c r="D22" s="20">
        <f t="shared" si="5"/>
        <v>126</v>
      </c>
      <c r="E22" s="20">
        <f t="shared" si="5"/>
        <v>205</v>
      </c>
      <c r="F22" s="20">
        <f t="shared" si="5"/>
        <v>335</v>
      </c>
      <c r="G22" s="20">
        <f t="shared" si="5"/>
        <v>8</v>
      </c>
      <c r="H22" s="20">
        <f t="shared" si="5"/>
        <v>375</v>
      </c>
      <c r="I22" s="20">
        <f t="shared" si="5"/>
        <v>0</v>
      </c>
      <c r="J22" s="20">
        <f t="shared" si="5"/>
        <v>156</v>
      </c>
      <c r="K22" s="20">
        <f t="shared" si="5"/>
        <v>64</v>
      </c>
      <c r="L22" s="20">
        <f t="shared" si="5"/>
        <v>88</v>
      </c>
      <c r="M22" s="20">
        <f t="shared" si="5"/>
        <v>194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1999</v>
      </c>
    </row>
    <row r="23" spans="1:36" s="47" customFormat="1" x14ac:dyDescent="0.25">
      <c r="A23" s="48" t="s">
        <v>26</v>
      </c>
      <c r="B23" s="19">
        <f>+B17+B19+B21</f>
        <v>774.18000000000006</v>
      </c>
      <c r="C23" s="19">
        <f t="shared" si="5"/>
        <v>1739.1000000000001</v>
      </c>
      <c r="D23" s="19">
        <f t="shared" si="5"/>
        <v>706.86</v>
      </c>
      <c r="E23" s="19">
        <f t="shared" si="5"/>
        <v>1150.05</v>
      </c>
      <c r="F23" s="19">
        <f t="shared" si="5"/>
        <v>1879.3500000000001</v>
      </c>
      <c r="G23" s="19">
        <f t="shared" si="5"/>
        <v>44.88</v>
      </c>
      <c r="H23" s="19">
        <f t="shared" si="5"/>
        <v>2103.75</v>
      </c>
      <c r="I23" s="19">
        <f t="shared" si="5"/>
        <v>0</v>
      </c>
      <c r="J23" s="19">
        <f t="shared" si="5"/>
        <v>875.16000000000008</v>
      </c>
      <c r="K23" s="19">
        <f t="shared" si="5"/>
        <v>359.04</v>
      </c>
      <c r="L23" s="19">
        <f t="shared" si="5"/>
        <v>493.68</v>
      </c>
      <c r="M23" s="19">
        <f t="shared" si="5"/>
        <v>1088.3400000000001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11214.390000000003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9.1</v>
      </c>
      <c r="F32" s="36"/>
      <c r="G32" s="36">
        <v>36.869999999999997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51.051000000000002</v>
      </c>
      <c r="F33" s="22">
        <f t="shared" si="12"/>
        <v>0</v>
      </c>
      <c r="G33" s="22">
        <f t="shared" si="12"/>
        <v>206.8407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257.89170000000001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9.1</v>
      </c>
      <c r="F38" s="20">
        <f t="shared" si="15"/>
        <v>0</v>
      </c>
      <c r="G38" s="20">
        <f t="shared" si="15"/>
        <v>36.869999999999997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51.051000000000002</v>
      </c>
      <c r="F39" s="19">
        <f t="shared" si="15"/>
        <v>0</v>
      </c>
      <c r="G39" s="19">
        <f t="shared" si="15"/>
        <v>206.8407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257.89170000000001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9.1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51.051000000000002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51.051000000000002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9.1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51.051000000000002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51.051000000000002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1717.27</v>
      </c>
      <c r="C49" s="44">
        <v>1682.06</v>
      </c>
      <c r="D49" s="44">
        <v>727.26</v>
      </c>
      <c r="E49" s="44">
        <v>1057.5899999999999</v>
      </c>
      <c r="F49" s="44">
        <v>1264.53</v>
      </c>
      <c r="G49" s="44">
        <v>0</v>
      </c>
      <c r="H49" s="44">
        <v>0</v>
      </c>
      <c r="I49" s="44">
        <v>19.7</v>
      </c>
      <c r="J49" s="44">
        <v>1039.3499999999999</v>
      </c>
      <c r="K49" s="44">
        <v>556</v>
      </c>
      <c r="L49" s="44">
        <v>853.56</v>
      </c>
      <c r="M49" s="45">
        <v>761.65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9678.9699999999993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107.11</v>
      </c>
      <c r="F52" s="44"/>
      <c r="G52" s="44">
        <v>239.81</v>
      </c>
      <c r="H52" s="44">
        <v>1942.75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2289.67</v>
      </c>
    </row>
    <row r="53" spans="1:34" x14ac:dyDescent="0.25">
      <c r="A53" s="17" t="s">
        <v>18</v>
      </c>
      <c r="B53" s="44">
        <v>76.83</v>
      </c>
      <c r="C53" s="44">
        <v>368</v>
      </c>
      <c r="D53" s="44">
        <v>208.35</v>
      </c>
      <c r="E53" s="44">
        <v>141.18</v>
      </c>
      <c r="F53" s="44">
        <v>237.04</v>
      </c>
      <c r="G53" s="44">
        <v>17.100000000000001</v>
      </c>
      <c r="H53" s="44">
        <v>264.66000000000003</v>
      </c>
      <c r="I53" s="44"/>
      <c r="J53" s="44">
        <v>383.58</v>
      </c>
      <c r="K53" s="44">
        <v>118.46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1815.1999999999998</v>
      </c>
    </row>
    <row r="54" spans="1:34" x14ac:dyDescent="0.25">
      <c r="A54" s="17" t="s">
        <v>114</v>
      </c>
      <c r="B54" s="44"/>
      <c r="C54" s="44"/>
      <c r="D54" s="44">
        <v>30.29</v>
      </c>
      <c r="E54" s="44"/>
      <c r="F54" s="44"/>
      <c r="G54" s="44"/>
      <c r="H54" s="44"/>
      <c r="I54" s="44"/>
      <c r="J54" s="44"/>
      <c r="K54" s="44"/>
      <c r="L54" s="44"/>
      <c r="M54" s="45">
        <v>68.95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99.240000000000009</v>
      </c>
    </row>
    <row r="55" spans="1:34" x14ac:dyDescent="0.25">
      <c r="A55" s="17" t="s">
        <v>52</v>
      </c>
      <c r="B55" s="44">
        <v>58.08</v>
      </c>
      <c r="C55" s="44"/>
      <c r="D55" s="44">
        <v>35.53</v>
      </c>
      <c r="E55" s="44">
        <v>41.78</v>
      </c>
      <c r="F55" s="44"/>
      <c r="G55" s="44"/>
      <c r="H55" s="44"/>
      <c r="I55" s="44"/>
      <c r="J55" s="44">
        <v>86.81</v>
      </c>
      <c r="K55" s="44"/>
      <c r="L55" s="44"/>
      <c r="M55" s="45">
        <v>66.48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288.68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205.27</v>
      </c>
      <c r="F58" s="44"/>
      <c r="G58" s="44"/>
      <c r="H58" s="44">
        <v>7.2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212.47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2647.3599999999997</v>
      </c>
      <c r="C64" s="53">
        <f t="shared" ref="C64:AG64" si="21">+C15+C23+C31+C39+C47+C48+C49+C50+C51+C52+C53+C54+C55+C56+C57+C58+C59+C60+C61+C62+C63</f>
        <v>4118.66</v>
      </c>
      <c r="D64" s="53">
        <f t="shared" si="21"/>
        <v>1965.7899999999997</v>
      </c>
      <c r="E64" s="53">
        <f t="shared" si="21"/>
        <v>2826.2309999999998</v>
      </c>
      <c r="F64" s="53">
        <f t="shared" si="21"/>
        <v>3394.42</v>
      </c>
      <c r="G64" s="53">
        <f t="shared" si="21"/>
        <v>514.63070000000005</v>
      </c>
      <c r="H64" s="53">
        <f t="shared" si="21"/>
        <v>4454.8599999999997</v>
      </c>
      <c r="I64" s="53">
        <f t="shared" si="21"/>
        <v>19.7</v>
      </c>
      <c r="J64" s="53">
        <f t="shared" si="21"/>
        <v>2600.4509999999996</v>
      </c>
      <c r="K64" s="53">
        <f t="shared" si="21"/>
        <v>1104.5</v>
      </c>
      <c r="L64" s="53">
        <f t="shared" si="21"/>
        <v>1382.24</v>
      </c>
      <c r="M64" s="53">
        <f t="shared" si="21"/>
        <v>2005.4200000000003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27034.262700000003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N</v>
      </c>
      <c r="K66" s="55" t="str">
        <f t="shared" si="22"/>
        <v>CAJA 8 D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2641.64</v>
      </c>
      <c r="C67" s="57">
        <f t="shared" ref="C67:L67" si="23">C12</f>
        <v>4114.17</v>
      </c>
      <c r="D67" s="57">
        <f t="shared" si="23"/>
        <v>1963.82</v>
      </c>
      <c r="E67" s="57">
        <f t="shared" si="23"/>
        <v>2825.62</v>
      </c>
      <c r="F67" s="57">
        <f t="shared" si="23"/>
        <v>3391.56</v>
      </c>
      <c r="G67" s="57">
        <f t="shared" si="23"/>
        <v>514.35</v>
      </c>
      <c r="H67" s="57">
        <f t="shared" si="23"/>
        <v>4453.9399999999996</v>
      </c>
      <c r="I67" s="57">
        <f t="shared" si="23"/>
        <v>20.2</v>
      </c>
      <c r="J67" s="57">
        <f t="shared" si="23"/>
        <v>2598.19</v>
      </c>
      <c r="K67" s="57">
        <f t="shared" si="23"/>
        <v>1105.05</v>
      </c>
      <c r="L67" s="57">
        <f t="shared" si="23"/>
        <v>1375.69</v>
      </c>
      <c r="M67" s="57">
        <f t="shared" si="22"/>
        <v>2004.67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27008.899999999994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2641.64</v>
      </c>
      <c r="C69" s="59">
        <f t="shared" ref="C69:AG69" si="25">+C67+C68</f>
        <v>4114.17</v>
      </c>
      <c r="D69" s="59">
        <f t="shared" si="25"/>
        <v>1963.82</v>
      </c>
      <c r="E69" s="59">
        <f t="shared" si="25"/>
        <v>2825.62</v>
      </c>
      <c r="F69" s="59">
        <f t="shared" si="25"/>
        <v>3391.56</v>
      </c>
      <c r="G69" s="59">
        <f t="shared" si="25"/>
        <v>514.35</v>
      </c>
      <c r="H69" s="59">
        <f t="shared" si="25"/>
        <v>4453.9399999999996</v>
      </c>
      <c r="I69" s="59">
        <f t="shared" si="25"/>
        <v>20.2</v>
      </c>
      <c r="J69" s="59">
        <f t="shared" si="25"/>
        <v>2598.19</v>
      </c>
      <c r="K69" s="59">
        <f t="shared" si="25"/>
        <v>1105.05</v>
      </c>
      <c r="L69" s="59">
        <f t="shared" si="25"/>
        <v>1375.69</v>
      </c>
      <c r="M69" s="59">
        <f t="shared" si="25"/>
        <v>2004.67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27008.899999999994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5.7199999999997999</v>
      </c>
      <c r="C70" s="57">
        <f t="shared" si="26"/>
        <v>4.4899999999997817</v>
      </c>
      <c r="D70" s="57">
        <f t="shared" si="26"/>
        <v>1.9699999999997999</v>
      </c>
      <c r="E70" s="57">
        <f t="shared" si="26"/>
        <v>0.61099999999987631</v>
      </c>
      <c r="F70" s="57">
        <f t="shared" si="26"/>
        <v>2.8600000000001273</v>
      </c>
      <c r="G70" s="57">
        <f t="shared" si="26"/>
        <v>0.28070000000002437</v>
      </c>
      <c r="H70" s="57">
        <f t="shared" si="26"/>
        <v>0.92000000000007276</v>
      </c>
      <c r="I70" s="57">
        <f t="shared" si="26"/>
        <v>-0.5</v>
      </c>
      <c r="J70" s="57">
        <f t="shared" si="26"/>
        <v>2.2609999999995125</v>
      </c>
      <c r="K70" s="57">
        <f t="shared" si="26"/>
        <v>-0.54999999999995453</v>
      </c>
      <c r="L70" s="57">
        <f t="shared" si="26"/>
        <v>6.5499999999999545</v>
      </c>
      <c r="M70" s="57">
        <f t="shared" si="26"/>
        <v>0.75000000000022737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25.362699999999222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 t="s">
        <v>123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2174.21</v>
      </c>
      <c r="C12" s="26">
        <v>2363.0500000000002</v>
      </c>
      <c r="D12" s="26">
        <v>3706.8</v>
      </c>
      <c r="E12" s="26">
        <v>80.28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8324.340000000002</v>
      </c>
      <c r="AI12" s="26">
        <v>8236.81</v>
      </c>
      <c r="AJ12" s="69">
        <f>+AI12-AH12</f>
        <v>-87.530000000002474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143.5</v>
      </c>
      <c r="C15" s="23">
        <v>44</v>
      </c>
      <c r="D15" s="23">
        <v>22.5</v>
      </c>
      <c r="E15" s="23">
        <v>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211</v>
      </c>
    </row>
    <row r="16" spans="1:36" s="32" customFormat="1" x14ac:dyDescent="0.25">
      <c r="A16" s="30" t="s">
        <v>20</v>
      </c>
      <c r="B16" s="31">
        <v>118</v>
      </c>
      <c r="C16" s="31">
        <v>150</v>
      </c>
      <c r="D16" s="31">
        <v>306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574</v>
      </c>
      <c r="AJ16" s="70"/>
    </row>
    <row r="17" spans="1:36" s="47" customFormat="1" x14ac:dyDescent="0.25">
      <c r="A17" s="46" t="s">
        <v>27</v>
      </c>
      <c r="B17" s="22">
        <f>B16*$B$8</f>
        <v>661.98</v>
      </c>
      <c r="C17" s="22">
        <f>C16*$B$8</f>
        <v>841.5</v>
      </c>
      <c r="D17" s="22">
        <f t="shared" ref="D17:AG17" si="2">D16*$B$8</f>
        <v>1716.66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3220.1400000000003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150</v>
      </c>
      <c r="D22" s="20">
        <f t="shared" si="5"/>
        <v>306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574</v>
      </c>
    </row>
    <row r="23" spans="1:36" s="47" customFormat="1" x14ac:dyDescent="0.25">
      <c r="A23" s="48" t="s">
        <v>26</v>
      </c>
      <c r="B23" s="19">
        <f>+B17+B19+B21</f>
        <v>661.98</v>
      </c>
      <c r="C23" s="19">
        <f t="shared" si="5"/>
        <v>841.5</v>
      </c>
      <c r="D23" s="19">
        <f t="shared" si="5"/>
        <v>1716.66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3220.1400000000003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881.59</v>
      </c>
      <c r="C49" s="44">
        <v>1220.1099999999999</v>
      </c>
      <c r="D49" s="44">
        <v>1614.43</v>
      </c>
      <c r="E49" s="44">
        <v>59.32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3775.4500000000003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110.06</v>
      </c>
      <c r="C53" s="44">
        <v>94.13</v>
      </c>
      <c r="D53" s="44">
        <v>348.86</v>
      </c>
      <c r="E53" s="44">
        <v>20.25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573.29999999999995</v>
      </c>
    </row>
    <row r="54" spans="1:34" x14ac:dyDescent="0.25">
      <c r="A54" s="17" t="s">
        <v>114</v>
      </c>
      <c r="B54" s="44">
        <v>354.4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354.4</v>
      </c>
    </row>
    <row r="55" spans="1:34" x14ac:dyDescent="0.25">
      <c r="A55" s="17" t="s">
        <v>52</v>
      </c>
      <c r="B55" s="44">
        <v>23.34</v>
      </c>
      <c r="C55" s="44">
        <v>163.43</v>
      </c>
      <c r="D55" s="44">
        <v>7.29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194.06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2174.8700000000003</v>
      </c>
      <c r="C64" s="53">
        <f t="shared" ref="C64:AG64" si="21">+C15+C23+C31+C39+C47+C48+C49+C50+C51+C52+C53+C54+C55+C56+C57+C58+C59+C60+C61+C62+C63</f>
        <v>2363.1699999999996</v>
      </c>
      <c r="D64" s="53">
        <f t="shared" si="21"/>
        <v>3709.7400000000002</v>
      </c>
      <c r="E64" s="53">
        <f t="shared" si="21"/>
        <v>80.569999999999993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8328.35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2174.21</v>
      </c>
      <c r="C67" s="57">
        <f t="shared" ref="C67:L67" si="23">C12</f>
        <v>2363.0500000000002</v>
      </c>
      <c r="D67" s="57">
        <f t="shared" si="23"/>
        <v>3706.8</v>
      </c>
      <c r="E67" s="57">
        <f t="shared" si="23"/>
        <v>80.28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8324.340000000002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2174.21</v>
      </c>
      <c r="C69" s="59">
        <f t="shared" ref="C69:AG69" si="25">+C67+C68</f>
        <v>2363.0500000000002</v>
      </c>
      <c r="D69" s="59">
        <f t="shared" si="25"/>
        <v>3706.8</v>
      </c>
      <c r="E69" s="59">
        <f t="shared" si="25"/>
        <v>80.28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8324.340000000002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0.66000000000030923</v>
      </c>
      <c r="C70" s="57">
        <f t="shared" si="26"/>
        <v>0.11999999999943611</v>
      </c>
      <c r="D70" s="57">
        <f t="shared" si="26"/>
        <v>2.9400000000000546</v>
      </c>
      <c r="E70" s="57">
        <f t="shared" si="26"/>
        <v>0.28999999999999204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4.009999999999792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2309</v>
      </c>
      <c r="C12" s="26">
        <v>7036.25</v>
      </c>
      <c r="D12" s="26">
        <v>2507.73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11852.98</v>
      </c>
      <c r="AI12" s="26">
        <v>11770.63</v>
      </c>
      <c r="AJ12" s="69">
        <f>+AI12-AH12</f>
        <v>-82.350000000000364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373.5</v>
      </c>
      <c r="C15" s="23">
        <v>1263</v>
      </c>
      <c r="D15" s="23">
        <v>859.5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2496</v>
      </c>
    </row>
    <row r="16" spans="1:36" s="32" customFormat="1" x14ac:dyDescent="0.25">
      <c r="A16" s="30" t="s">
        <v>20</v>
      </c>
      <c r="B16" s="31">
        <v>104</v>
      </c>
      <c r="C16" s="31">
        <v>399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503</v>
      </c>
      <c r="AJ16" s="70"/>
    </row>
    <row r="17" spans="1:36" s="47" customFormat="1" x14ac:dyDescent="0.25">
      <c r="A17" s="46" t="s">
        <v>27</v>
      </c>
      <c r="B17" s="22">
        <f>B16*$B$8</f>
        <v>583.44000000000005</v>
      </c>
      <c r="C17" s="22">
        <f>C16*$B$8</f>
        <v>2238.3900000000003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2821.8300000000004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399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503</v>
      </c>
    </row>
    <row r="23" spans="1:36" s="47" customFormat="1" x14ac:dyDescent="0.25">
      <c r="A23" s="48" t="s">
        <v>26</v>
      </c>
      <c r="B23" s="19">
        <f>+B17+B19+B21</f>
        <v>583.44000000000005</v>
      </c>
      <c r="C23" s="19">
        <f t="shared" si="5"/>
        <v>2238.3900000000003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2821.8300000000004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60.13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60.13</v>
      </c>
    </row>
    <row r="41" spans="1:34" s="47" customFormat="1" x14ac:dyDescent="0.25">
      <c r="A41" s="46" t="s">
        <v>44</v>
      </c>
      <c r="B41" s="22">
        <f>B40*$B$8</f>
        <v>337.32930000000005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337.32930000000005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60.13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60.13</v>
      </c>
    </row>
    <row r="47" spans="1:34" s="47" customFormat="1" x14ac:dyDescent="0.25">
      <c r="A47" s="48" t="s">
        <v>48</v>
      </c>
      <c r="B47" s="19">
        <f>+B41+B43+B45</f>
        <v>337.32930000000005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337.32930000000005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900.16</v>
      </c>
      <c r="C49" s="44">
        <v>2839.08</v>
      </c>
      <c r="D49" s="44">
        <v>1389.17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5128.41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120.3</v>
      </c>
      <c r="C53" s="44">
        <v>695.34</v>
      </c>
      <c r="D53" s="44">
        <v>260.73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1076.3699999999999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2314.7293000000004</v>
      </c>
      <c r="C64" s="53">
        <f t="shared" ref="C64:AG64" si="21">+C15+C23+C31+C39+C47+C48+C49+C50+C51+C52+C53+C54+C55+C56+C57+C58+C59+C60+C61+C62+C63</f>
        <v>7035.81</v>
      </c>
      <c r="D64" s="53">
        <f t="shared" si="21"/>
        <v>2509.4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11859.9393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2309</v>
      </c>
      <c r="C67" s="57">
        <f t="shared" ref="C67:L67" si="23">C12</f>
        <v>7036.25</v>
      </c>
      <c r="D67" s="57">
        <f t="shared" si="23"/>
        <v>2507.73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11852.98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2309</v>
      </c>
      <c r="C69" s="59">
        <f t="shared" ref="C69:AG69" si="25">+C67+C68</f>
        <v>7036.25</v>
      </c>
      <c r="D69" s="59">
        <f t="shared" si="25"/>
        <v>2507.73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11852.98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5.7293000000004213</v>
      </c>
      <c r="C70" s="57">
        <f t="shared" si="26"/>
        <v>-0.43999999999959982</v>
      </c>
      <c r="D70" s="57">
        <f t="shared" si="26"/>
        <v>1.6700000000000728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6.9593000000008942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38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1322.48</v>
      </c>
      <c r="C12" s="26">
        <v>2087.4699999999998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3409.95</v>
      </c>
      <c r="AI12" s="26">
        <v>3373.04</v>
      </c>
      <c r="AJ12" s="69">
        <f>+AI12-AH12</f>
        <v>-36.909999999999854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</v>
      </c>
      <c r="C15" s="23">
        <v>16.5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43.5</v>
      </c>
    </row>
    <row r="16" spans="1:36" s="32" customFormat="1" x14ac:dyDescent="0.25">
      <c r="A16" s="30" t="s">
        <v>20</v>
      </c>
      <c r="B16" s="31">
        <v>108</v>
      </c>
      <c r="C16" s="31">
        <v>140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248</v>
      </c>
      <c r="AJ16" s="70"/>
    </row>
    <row r="17" spans="1:36" s="47" customFormat="1" x14ac:dyDescent="0.25">
      <c r="A17" s="46" t="s">
        <v>27</v>
      </c>
      <c r="B17" s="22">
        <f>B16*$B$8</f>
        <v>605.88</v>
      </c>
      <c r="C17" s="22">
        <f>C16*$B$8</f>
        <v>785.40000000000009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1391.2800000000002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108</v>
      </c>
      <c r="C22" s="20">
        <f t="shared" ref="C22:AG23" si="5">+C16+C18+C20</f>
        <v>140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248</v>
      </c>
    </row>
    <row r="23" spans="1:36" s="47" customFormat="1" x14ac:dyDescent="0.25">
      <c r="A23" s="48" t="s">
        <v>26</v>
      </c>
      <c r="B23" s="19">
        <f>+B17+B19+B21</f>
        <v>605.88</v>
      </c>
      <c r="C23" s="19">
        <f t="shared" si="5"/>
        <v>785.40000000000009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1391.2800000000002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672.8</v>
      </c>
      <c r="C49" s="44">
        <v>668.67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1341.4699999999998</v>
      </c>
    </row>
    <row r="50" spans="1:34" x14ac:dyDescent="0.25">
      <c r="A50" s="17" t="s">
        <v>1</v>
      </c>
      <c r="B50" s="44"/>
      <c r="C50" s="44">
        <v>16.72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16.72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17.940000000000001</v>
      </c>
      <c r="C53" s="44">
        <v>576.84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594.78000000000009</v>
      </c>
    </row>
    <row r="54" spans="1:34" x14ac:dyDescent="0.25">
      <c r="A54" s="17" t="s">
        <v>114</v>
      </c>
      <c r="B54" s="44"/>
      <c r="C54" s="44">
        <v>8.98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8.98</v>
      </c>
    </row>
    <row r="55" spans="1:34" x14ac:dyDescent="0.25">
      <c r="A55" s="17" t="s">
        <v>52</v>
      </c>
      <c r="B55" s="44"/>
      <c r="C55" s="44">
        <v>16.920000000000002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16.920000000000002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1323.62</v>
      </c>
      <c r="C64" s="53">
        <f t="shared" ref="C64:AG64" si="21">+C15+C23+C31+C39+C47+C48+C49+C50+C51+C52+C53+C54+C55+C56+C57+C58+C59+C60+C61+C62+C63</f>
        <v>2090.0300000000002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3413.65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1322.48</v>
      </c>
      <c r="C67" s="57">
        <f t="shared" ref="C67:L67" si="23">C12</f>
        <v>2087.4699999999998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3409.95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1322.48</v>
      </c>
      <c r="C69" s="59">
        <f t="shared" ref="C69:AG69" si="25">+C67+C68</f>
        <v>2087.4699999999998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3409.95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1.1399999999998727</v>
      </c>
      <c r="C70" s="57">
        <f t="shared" si="26"/>
        <v>2.5600000000004002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3.7000000000002728</v>
      </c>
    </row>
    <row r="71" spans="1:34" ht="102.75" customHeight="1" x14ac:dyDescent="0.25">
      <c r="A71" s="77" t="s">
        <v>96</v>
      </c>
      <c r="B71" s="14"/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219.98</v>
      </c>
      <c r="C12" s="26">
        <v>1057.95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1277.93</v>
      </c>
      <c r="AI12" s="26">
        <v>1277.93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>
        <v>65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68</v>
      </c>
    </row>
    <row r="16" spans="1:36" s="32" customFormat="1" x14ac:dyDescent="0.25">
      <c r="A16" s="30" t="s">
        <v>20</v>
      </c>
      <c r="B16" s="31">
        <v>4</v>
      </c>
      <c r="C16" s="31">
        <v>105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</v>
      </c>
      <c r="AJ16" s="70"/>
    </row>
    <row r="17" spans="1:36" s="47" customFormat="1" x14ac:dyDescent="0.25">
      <c r="A17" s="46" t="s">
        <v>27</v>
      </c>
      <c r="B17" s="22">
        <f>B16*$B$8</f>
        <v>22.44</v>
      </c>
      <c r="C17" s="22">
        <f>C16*$B$8</f>
        <v>589.05000000000007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611.49000000000012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</v>
      </c>
      <c r="C22" s="20">
        <f t="shared" ref="C22:AG23" si="5">+C16+C18+C20</f>
        <v>105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</v>
      </c>
    </row>
    <row r="23" spans="1:36" s="47" customFormat="1" x14ac:dyDescent="0.25">
      <c r="A23" s="48" t="s">
        <v>26</v>
      </c>
      <c r="B23" s="19">
        <f>+B17+B19+B21</f>
        <v>22.44</v>
      </c>
      <c r="C23" s="19">
        <f t="shared" si="5"/>
        <v>589.05000000000007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611.49000000000012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169.9</v>
      </c>
      <c r="C49" s="44">
        <v>372.36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542.26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24.56</v>
      </c>
      <c r="C53" s="44">
        <v>35.06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59.620000000000005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219.9</v>
      </c>
      <c r="C64" s="53">
        <f t="shared" ref="C64:AG64" si="21">+C15+C23+C31+C39+C47+C48+C49+C50+C51+C52+C53+C54+C55+C56+C57+C58+C59+C60+C61+C62+C63</f>
        <v>1061.47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1281.3700000000001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219.98</v>
      </c>
      <c r="C67" s="57">
        <f t="shared" ref="C67:L67" si="23">C12</f>
        <v>1057.95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1277.93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219.98</v>
      </c>
      <c r="C69" s="59">
        <f t="shared" ref="C69:AG69" si="25">+C67+C68</f>
        <v>1057.95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1277.93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-7.9999999999984084E-2</v>
      </c>
      <c r="C70" s="57">
        <f t="shared" si="26"/>
        <v>3.5199999999999818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3.4399999999999977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51" activePane="bottomRight" state="frozen"/>
      <selection pane="topRight" activeCell="B1" sqref="B1"/>
      <selection pane="bottomLeft" activeCell="A5" sqref="A5"/>
      <selection pane="bottomRight" activeCell="AD49" sqref="AD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44753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5.61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1463.66</v>
      </c>
      <c r="C12" s="26">
        <v>3442.24</v>
      </c>
      <c r="D12" s="26">
        <v>2365.4899999999998</v>
      </c>
      <c r="E12" s="26">
        <v>1752.91</v>
      </c>
      <c r="F12" s="26">
        <v>4394.7700000000004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13419.07</v>
      </c>
      <c r="AI12" s="26">
        <v>13290.69</v>
      </c>
      <c r="AJ12" s="69">
        <f>+AI12-AH12</f>
        <v>-128.3799999999992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204</v>
      </c>
      <c r="C15" s="23">
        <v>356.5</v>
      </c>
      <c r="D15" s="23">
        <v>402</v>
      </c>
      <c r="E15" s="23">
        <v>153.5</v>
      </c>
      <c r="F15" s="23">
        <v>402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1518</v>
      </c>
    </row>
    <row r="16" spans="1:36" s="32" customFormat="1" x14ac:dyDescent="0.25">
      <c r="A16" s="30" t="s">
        <v>20</v>
      </c>
      <c r="B16" s="31">
        <v>68</v>
      </c>
      <c r="C16" s="31">
        <v>207</v>
      </c>
      <c r="D16" s="31">
        <v>122</v>
      </c>
      <c r="E16" s="31">
        <v>119</v>
      </c>
      <c r="F16" s="31">
        <v>341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857</v>
      </c>
      <c r="AJ16" s="70"/>
    </row>
    <row r="17" spans="1:36" s="47" customFormat="1" x14ac:dyDescent="0.25">
      <c r="A17" s="46" t="s">
        <v>27</v>
      </c>
      <c r="B17" s="22">
        <f>B16*$B$8</f>
        <v>381.48</v>
      </c>
      <c r="C17" s="22">
        <f>C16*$B$8</f>
        <v>1161.27</v>
      </c>
      <c r="D17" s="22">
        <f t="shared" ref="D17:AG17" si="2">D16*$B$8</f>
        <v>684.42000000000007</v>
      </c>
      <c r="E17" s="22">
        <f t="shared" si="2"/>
        <v>667.59</v>
      </c>
      <c r="F17" s="22">
        <f t="shared" si="2"/>
        <v>1913.0100000000002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4807.7700000000004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</v>
      </c>
      <c r="C22" s="20">
        <f t="shared" ref="C22:AG23" si="5">+C16+C18+C20</f>
        <v>207</v>
      </c>
      <c r="D22" s="20">
        <f t="shared" si="5"/>
        <v>122</v>
      </c>
      <c r="E22" s="20">
        <f t="shared" si="5"/>
        <v>119</v>
      </c>
      <c r="F22" s="20">
        <f t="shared" si="5"/>
        <v>341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857</v>
      </c>
    </row>
    <row r="23" spans="1:36" s="47" customFormat="1" x14ac:dyDescent="0.25">
      <c r="A23" s="48" t="s">
        <v>26</v>
      </c>
      <c r="B23" s="19">
        <f>+B17+B19+B21</f>
        <v>381.48</v>
      </c>
      <c r="C23" s="19">
        <f t="shared" si="5"/>
        <v>1161.27</v>
      </c>
      <c r="D23" s="19">
        <f t="shared" si="5"/>
        <v>684.42000000000007</v>
      </c>
      <c r="E23" s="19">
        <f t="shared" si="5"/>
        <v>667.59</v>
      </c>
      <c r="F23" s="19">
        <f t="shared" si="5"/>
        <v>1913.0100000000002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4807.7700000000004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784.43</v>
      </c>
      <c r="C49" s="44">
        <v>1589.39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2373.8200000000002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1105.8900000000001</v>
      </c>
      <c r="E52" s="44">
        <v>805.23</v>
      </c>
      <c r="F52" s="44">
        <v>2092.94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4004.0600000000004</v>
      </c>
    </row>
    <row r="53" spans="1:34" x14ac:dyDescent="0.25">
      <c r="A53" s="17" t="s">
        <v>18</v>
      </c>
      <c r="B53" s="44">
        <v>96.31</v>
      </c>
      <c r="C53" s="44">
        <v>323.89</v>
      </c>
      <c r="D53" s="44">
        <v>177.62</v>
      </c>
      <c r="E53" s="44">
        <v>130.26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728.07999999999993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16.21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1466.2199999999998</v>
      </c>
      <c r="C64" s="53">
        <f t="shared" ref="C64:AG64" si="21">+C15+C23+C31+C39+C47+C48+C49+C50+C51+C52+C53+C54+C55+C56+C57+C58+C59+C60+C61+C62+C63</f>
        <v>3447.2599999999998</v>
      </c>
      <c r="D64" s="53">
        <f t="shared" si="21"/>
        <v>2369.9300000000003</v>
      </c>
      <c r="E64" s="53">
        <f t="shared" si="21"/>
        <v>1756.5800000000002</v>
      </c>
      <c r="F64" s="53">
        <f t="shared" si="21"/>
        <v>4407.9500000000007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13447.94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1463.66</v>
      </c>
      <c r="C67" s="57">
        <f t="shared" ref="C67:L67" si="23">C12</f>
        <v>3442.24</v>
      </c>
      <c r="D67" s="57">
        <f t="shared" si="23"/>
        <v>2365.4899999999998</v>
      </c>
      <c r="E67" s="57">
        <f t="shared" si="23"/>
        <v>1752.91</v>
      </c>
      <c r="F67" s="57">
        <f t="shared" si="23"/>
        <v>4394.7700000000004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13419.07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1463.66</v>
      </c>
      <c r="C69" s="59">
        <f t="shared" ref="C69:AG69" si="25">+C67+C68</f>
        <v>3442.24</v>
      </c>
      <c r="D69" s="59">
        <f t="shared" si="25"/>
        <v>2365.4899999999998</v>
      </c>
      <c r="E69" s="59">
        <f t="shared" si="25"/>
        <v>1752.91</v>
      </c>
      <c r="F69" s="59">
        <f t="shared" si="25"/>
        <v>4394.7700000000004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13419.07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2.5599999999997181</v>
      </c>
      <c r="C70" s="57">
        <f t="shared" si="26"/>
        <v>5.0199999999999818</v>
      </c>
      <c r="D70" s="57">
        <f t="shared" si="26"/>
        <v>4.4400000000005093</v>
      </c>
      <c r="E70" s="57">
        <f t="shared" si="26"/>
        <v>3.6700000000000728</v>
      </c>
      <c r="F70" s="57">
        <f t="shared" si="26"/>
        <v>13.180000000000291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28.870000000000573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2022-07-13T13:12:43Z</dcterms:modified>
</cp:coreProperties>
</file>