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50" l="1"/>
  <c r="H31" i="150"/>
  <c r="L31" i="150"/>
  <c r="P31" i="150"/>
  <c r="T31" i="150"/>
  <c r="X31" i="150"/>
  <c r="AB31" i="150"/>
  <c r="AF31" i="150"/>
  <c r="AG69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F64" i="152"/>
  <c r="AF70" i="152" s="1"/>
  <c r="P64" i="152"/>
  <c r="P70" i="152" s="1"/>
  <c r="H64" i="152"/>
  <c r="H70" i="152" s="1"/>
  <c r="AE64" i="151"/>
  <c r="AE70" i="151" s="1"/>
  <c r="O64" i="151"/>
  <c r="O70" i="151" s="1"/>
  <c r="X64" i="152"/>
  <c r="X70" i="152" s="1"/>
  <c r="W64" i="151"/>
  <c r="W70" i="151" s="1"/>
  <c r="G64" i="151"/>
  <c r="G70" i="151" s="1"/>
  <c r="AC64" i="149"/>
  <c r="AC70" i="149" s="1"/>
  <c r="M64" i="149"/>
  <c r="M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C67" i="148"/>
  <c r="AC69" i="148" s="1"/>
  <c r="AB67" i="148"/>
  <c r="AB69" i="148" s="1"/>
  <c r="AA67" i="148"/>
  <c r="AA69" i="148" s="1"/>
  <c r="Z67" i="148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Z69" i="148"/>
  <c r="AD69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Z39" i="40"/>
  <c r="AB39" i="40"/>
  <c r="AG23" i="40"/>
  <c r="U23" i="40"/>
  <c r="AA47" i="40"/>
  <c r="AD39" i="40"/>
  <c r="X39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X64" i="40"/>
  <c r="X70" i="40" s="1"/>
  <c r="AF64" i="40"/>
  <c r="AF70" i="40" s="1"/>
  <c r="AB64" i="40"/>
  <c r="AB70" i="40" s="1"/>
  <c r="Y64" i="40"/>
  <c r="Y70" i="40" s="1"/>
  <c r="Z64" i="40"/>
  <c r="Z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L39" i="40"/>
  <c r="F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<sst xmlns="http://schemas.openxmlformats.org/spreadsheetml/2006/main" count="744" uniqueCount="135">
  <si>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</si>
  <si>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</si>
  <si>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</si>
  <si>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</si>
  <si>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</si>
  <si>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</si>
  <si>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</si>
  <si>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</si>
  <si>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</si>
  <si>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</si>
  <si>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</si>
  <si>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</si>
  <si>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</si>
  <si>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</si>
  <si>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</si>
  <si>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</si>
  <si>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</si>
  <si>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</si>
  <si>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</si>
  <si>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</si>
  <si>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</si>
  <si>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</si>
  <si>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</si>
  <si>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</si>
  <si>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</si>
  <si>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</si>
  <si>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</si>
  <si>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</si>
  <si>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</si>
  <si>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</si>
  <si>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</si>
  <si>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</si>
  <si>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</si>
  <si>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</si>
  <si>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</si>
  <si>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</si>
  <si>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</si>
  <si>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</si>
  <si>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</si>
  <si>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</si>
  <si>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</si>
  <si>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</si>
  <si>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</si>
  <si>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</si>
  <si>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</si>
  <si>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</si>
  <si>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</si>
  <si>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</si>
  <si>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</si>
  <si>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</si>
  <si>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</si>
  <si>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</si>
  <si>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</si>
  <si>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</si>
  <si>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</si>
  <si>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</si>
  <si>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</si>
  <si>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</si>
  <si>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</si>
  <si>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</si>
  <si>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</si>
  <si>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</si>
  <si>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</si>
  <si>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</si>
  <si>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</si>
  <si>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</si>
  <si>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</si>
  <si>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</si>
  <si>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</si>
  <si>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</si>
  <si>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</si>
  <si>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</si>
  <si>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</si>
  <si>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</si>
  <si>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</si>
  <si>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</si>
  <si>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</si>
  <si>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</si>
  <si>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</si>
  <si>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</si>
  <si>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</si>
  <si>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</si>
  <si>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</si>
  <si>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</si>
  <si>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</si>
  <si>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</si>
  <si>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</si>
  <si>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</si>
  <si>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</si>
  <si>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</si>
  <si>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</si>
  <si>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</si>
  <si>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</si>
  <si>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</si>
  <si>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</si>
  <si>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</si>
  <si>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</si>
  <si>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</si>
  <si>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</si>
  <si>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</si>
  <si>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</si>
  <si>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</si>
  <si>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</si>
  <si>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</si>
  <si>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</si>
  <si>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</si>
  <si>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</si>
  <si>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</si>
  <si>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</si>
  <si>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</si>
  <si>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</si>
  <si>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</si>
  <si>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</si>
  <si>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</si>
  <si>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</si>
  <si>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</si>
  <si>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</si>
  <si>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</si>
  <si>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</si>
  <si>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</si>
  <si>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</si>
  <si>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</si>
  <si>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</si>
  <si>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11.00PERIODICO</t>
  </si>
  <si>
    <t>5.00PERIODICO</t>
  </si>
  <si>
    <t>46.00F/C</t>
  </si>
  <si>
    <t>FALTANTE DE 2$</t>
  </si>
  <si>
    <t xml:space="preserve">MAL REGISTRO DE </t>
  </si>
  <si>
    <t>0.06$</t>
  </si>
  <si>
    <t>NOTA A CREDITO 10$</t>
  </si>
  <si>
    <t>10.00F/C</t>
  </si>
  <si>
    <t>EN EL SISTEMA SE CAR</t>
  </si>
  <si>
    <t>GO 50BS DE MAS</t>
  </si>
  <si>
    <t xml:space="preserve">7.00F/C FALTANTE EN </t>
  </si>
  <si>
    <t>30.00F/C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</si>
</sst>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46063.880000000005</v>
      </c>
      <c r="C2" s="43">
        <f>MODELO!AH12</f>
        <v>29487.159999999996</v>
      </c>
      <c r="D2" s="43">
        <f>EXQUISITECES!AH12</f>
        <v>6508.63</v>
      </c>
      <c r="E2" s="43">
        <f>HOYADA!AH12</f>
        <v>10053.89</v>
      </c>
      <c r="F2" s="43">
        <f>FARMASTOP!AH12</f>
        <v>2606.23</v>
      </c>
      <c r="G2" s="43">
        <f>BOCAS!AH12</f>
        <v>1642.72</v>
      </c>
      <c r="H2" s="43">
        <f>LAGUNETICA!AH12</f>
        <v>14226.77</v>
      </c>
      <c r="I2" s="43">
        <f>SANANTONIO!AH12</f>
        <v>0</v>
      </c>
      <c r="J2" s="43">
        <f>SUM(B2:I2)</f>
        <v>110589.28000000001</v>
      </c>
    </row>
    <row r="3" spans="1:10" x14ac:dyDescent="0.25">
      <c r="A3" s="46" t="s">
        <v>0</v>
      </c>
      <c r="B3" s="43">
        <f>AUTOMERCADO!AH15</f>
        <v>1351.5</v>
      </c>
      <c r="C3" s="43">
        <f>MODELO!AH15</f>
        <v>1941.5</v>
      </c>
      <c r="D3" s="43">
        <f>EXQUISITECES!AH15</f>
        <v>492</v>
      </c>
      <c r="E3" s="43">
        <f>HOYADA!AH15</f>
        <v>1655</v>
      </c>
      <c r="F3" s="43">
        <f>FARMASTOP!AH15</f>
        <v>39.5</v>
      </c>
      <c r="G3" s="43">
        <f>BOCAS!AH15</f>
        <v>12</v>
      </c>
      <c r="H3" s="43">
        <f>LAGUNETICA!AH15</f>
        <v>1447.5</v>
      </c>
      <c r="I3" s="43">
        <f>SANANTONIO!AH15</f>
        <v>0</v>
      </c>
      <c r="J3" s="43">
        <f t="shared" ref="J3:J52" si="0">SUM(B3:I3)</f>
        <v>6939</v>
      </c>
    </row>
    <row r="4" spans="1:10" x14ac:dyDescent="0.25">
      <c r="A4" s="73" t="s">
        <v>20</v>
      </c>
      <c r="B4" s="43">
        <f>AUTOMERCADO!AH16</f>
        <v>1319</v>
      </c>
      <c r="C4" s="43">
        <f>MODELO!AH16</f>
        <v>1037</v>
      </c>
      <c r="D4" s="43">
        <f>EXQUISITECES!AH16</f>
        <v>176</v>
      </c>
      <c r="E4" s="43">
        <f>HOYADA!AH16</f>
        <v>42</v>
      </c>
      <c r="F4" s="43">
        <f>FARMASTOP!AH16</f>
        <v>36</v>
      </c>
      <c r="G4" s="43">
        <f>BOCAS!AH16</f>
        <v>153</v>
      </c>
      <c r="H4" s="43">
        <f>LAGUNETICA!AH16</f>
        <v>430</v>
      </c>
      <c r="I4" s="43">
        <f>SANANTONIO!AH16</f>
        <v>0</v>
      </c>
      <c r="J4" s="43">
        <f t="shared" si="0"/>
        <v>3193</v>
      </c>
    </row>
    <row r="5" spans="1:10" x14ac:dyDescent="0.25">
      <c r="A5" s="46" t="s">
        <v>27</v>
      </c>
      <c r="B5" s="43">
        <f>AUTOMERCADO!AH17</f>
        <v>7491.9199999999992</v>
      </c>
      <c r="C5" s="43">
        <f>MODELO!AH17</f>
        <v>5890.1600000000008</v>
      </c>
      <c r="D5" s="43">
        <f>EXQUISITECES!AH17</f>
        <v>999.68000000000006</v>
      </c>
      <c r="E5" s="43">
        <f>HOYADA!AH17</f>
        <v>238.56</v>
      </c>
      <c r="F5" s="43">
        <f>FARMASTOP!AH17</f>
        <v>204.48</v>
      </c>
      <c r="G5" s="43">
        <f>BOCAS!AH17</f>
        <v>869.04</v>
      </c>
      <c r="H5" s="43">
        <f>LAGUNETICA!AH17</f>
        <v>2433.8000000000002</v>
      </c>
      <c r="I5" s="43">
        <f>SANANTONIO!AH17</f>
        <v>0</v>
      </c>
      <c r="J5" s="43">
        <f t="shared" si="0"/>
        <v>18127.64</v>
      </c>
    </row>
    <row r="6" spans="1:10" x14ac:dyDescent="0.25">
      <c r="A6" s="73" t="s">
        <v>23</v>
      </c>
      <c r="B6" s="43">
        <f>AUTOMERCADO!AH18</f>
        <v>1518</v>
      </c>
      <c r="C6" s="43">
        <f>MODELO!AH18</f>
        <v>732</v>
      </c>
      <c r="D6" s="43">
        <f>EXQUISITECES!AH18</f>
        <v>146</v>
      </c>
      <c r="E6" s="43">
        <f>HOYADA!AH18</f>
        <v>419</v>
      </c>
      <c r="F6" s="43">
        <f>FARMASTOP!AH18</f>
        <v>112</v>
      </c>
      <c r="G6" s="43">
        <f>BOCAS!AH18</f>
        <v>17</v>
      </c>
      <c r="H6" s="43">
        <f>LAGUNETICA!AH18</f>
        <v>328</v>
      </c>
      <c r="I6" s="43">
        <f>SANANTONIO!AH18</f>
        <v>0</v>
      </c>
      <c r="J6" s="43">
        <f t="shared" si="0"/>
        <v>3272</v>
      </c>
    </row>
    <row r="7" spans="1:10" x14ac:dyDescent="0.25">
      <c r="A7" s="46" t="s">
        <v>27</v>
      </c>
      <c r="B7" s="43">
        <f>AUTOMERCADO!AH19</f>
        <v>8591.880000000001</v>
      </c>
      <c r="C7" s="43">
        <f>MODELO!AH19</f>
        <v>4143.1200000000008</v>
      </c>
      <c r="D7" s="43">
        <f>EXQUISITECES!AH19</f>
        <v>826.36</v>
      </c>
      <c r="E7" s="43">
        <f>HOYADA!AH19</f>
        <v>2371.54</v>
      </c>
      <c r="F7" s="43">
        <f>FARMASTOP!AH19</f>
        <v>633.92000000000007</v>
      </c>
      <c r="G7" s="43">
        <f>BOCAS!AH19</f>
        <v>96.22</v>
      </c>
      <c r="H7" s="43">
        <f>LAGUNETICA!AH19</f>
        <v>1863.04</v>
      </c>
      <c r="I7" s="43">
        <f>SANANTONIO!AH19</f>
        <v>0</v>
      </c>
      <c r="J7" s="43">
        <f t="shared" si="0"/>
        <v>18526.080000000002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2837</v>
      </c>
      <c r="C10" s="43">
        <f>MODELO!AH22</f>
        <v>1769</v>
      </c>
      <c r="D10" s="43">
        <f>EXQUISITECES!AH22</f>
        <v>322</v>
      </c>
      <c r="E10" s="43">
        <f>HOYADA!AH22</f>
        <v>461</v>
      </c>
      <c r="F10" s="43">
        <f>FARMASTOP!AH22</f>
        <v>148</v>
      </c>
      <c r="G10" s="43">
        <f>BOCAS!AH22</f>
        <v>170</v>
      </c>
      <c r="H10" s="43">
        <f>LAGUNETICA!AH22</f>
        <v>758</v>
      </c>
      <c r="I10" s="43">
        <f>SANANTONIO!AH22</f>
        <v>0</v>
      </c>
      <c r="J10" s="43">
        <f t="shared" si="0"/>
        <v>6465</v>
      </c>
    </row>
    <row r="11" spans="1:10" x14ac:dyDescent="0.25">
      <c r="A11" s="48" t="s">
        <v>26</v>
      </c>
      <c r="B11" s="43">
        <f>AUTOMERCADO!AH23</f>
        <v>16083.800000000001</v>
      </c>
      <c r="C11" s="43">
        <f>MODELO!AH23</f>
        <v>10033.279999999999</v>
      </c>
      <c r="D11" s="43">
        <f>EXQUISITECES!AH23</f>
        <v>1826.04</v>
      </c>
      <c r="E11" s="43">
        <f>HOYADA!AH23</f>
        <v>2610.1000000000004</v>
      </c>
      <c r="F11" s="43">
        <f>FARMASTOP!AH23</f>
        <v>838.40000000000009</v>
      </c>
      <c r="G11" s="43">
        <f>BOCAS!AH23</f>
        <v>965.26</v>
      </c>
      <c r="H11" s="43">
        <f>LAGUNETICA!AH23</f>
        <v>4296.84</v>
      </c>
      <c r="I11" s="43">
        <f>SANANTONIO!AH23</f>
        <v>0</v>
      </c>
      <c r="J11" s="43">
        <f t="shared" si="0"/>
        <v>36653.72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3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13</v>
      </c>
    </row>
    <row r="13" spans="1:10" x14ac:dyDescent="0.25">
      <c r="A13" s="46" t="s">
        <v>31</v>
      </c>
      <c r="B13" s="43">
        <f>AUTOMERCADO!AH25</f>
        <v>56.8</v>
      </c>
      <c r="C13" s="43">
        <f>MODELO!AH25</f>
        <v>17.04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73.84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3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13</v>
      </c>
    </row>
    <row r="19" spans="1:10" x14ac:dyDescent="0.25">
      <c r="A19" s="48" t="s">
        <v>33</v>
      </c>
      <c r="B19" s="43">
        <f>AUTOMERCADO!AH31</f>
        <v>56.8</v>
      </c>
      <c r="C19" s="43">
        <f>MODELO!AH31</f>
        <v>17.04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73.84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27.87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27.87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158.30160000000001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158.30160000000001</v>
      </c>
    </row>
    <row r="22" spans="1:10" x14ac:dyDescent="0.25">
      <c r="A22" s="46" t="s">
        <v>36</v>
      </c>
      <c r="B22" s="43">
        <f>AUTOMERCADO!AH34</f>
        <v>25.32</v>
      </c>
      <c r="C22" s="43">
        <f>MODELO!AH34</f>
        <v>18.690000000000001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44.010000000000005</v>
      </c>
    </row>
    <row r="23" spans="1:10" x14ac:dyDescent="0.25">
      <c r="A23" s="46" t="s">
        <v>35</v>
      </c>
      <c r="B23" s="43">
        <f>AUTOMERCADO!AH35</f>
        <v>143.31119999999999</v>
      </c>
      <c r="C23" s="43">
        <f>MODELO!AH35</f>
        <v>105.78540000000001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249.0966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25.32</v>
      </c>
      <c r="C26" s="43">
        <f>MODELO!AH38</f>
        <v>46.56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71.88</v>
      </c>
    </row>
    <row r="27" spans="1:10" x14ac:dyDescent="0.25">
      <c r="A27" s="48" t="s">
        <v>42</v>
      </c>
      <c r="B27" s="43">
        <f>AUTOMERCADO!AH39</f>
        <v>143.31119999999999</v>
      </c>
      <c r="C27" s="43">
        <f>MODELO!AH39</f>
        <v>264.08699999999999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407.39819999999997</v>
      </c>
    </row>
    <row r="28" spans="1:10" x14ac:dyDescent="0.25">
      <c r="A28" s="46" t="s">
        <v>43</v>
      </c>
      <c r="B28" s="43">
        <f>AUTOMERCADO!AH40</f>
        <v>122.73</v>
      </c>
      <c r="C28" s="43">
        <f>MODELO!AH40</f>
        <v>17.23</v>
      </c>
      <c r="D28" s="43">
        <f>EXQUISITECES!AH40</f>
        <v>0</v>
      </c>
      <c r="E28" s="43">
        <f>HOYADA!AH40</f>
        <v>0</v>
      </c>
      <c r="F28" s="43">
        <f>FARMASTOP!AH40</f>
        <v>23.08</v>
      </c>
      <c r="G28" s="43">
        <f>BOCAS!AH40</f>
        <v>1.96</v>
      </c>
      <c r="H28" s="43">
        <f>LAGUNETICA!AH40</f>
        <v>0</v>
      </c>
      <c r="I28" s="43">
        <f>SANANTONIO!AH40</f>
        <v>0</v>
      </c>
      <c r="J28" s="43">
        <f t="shared" si="0"/>
        <v>165.00000000000003</v>
      </c>
    </row>
    <row r="29" spans="1:10" x14ac:dyDescent="0.25">
      <c r="A29" s="46" t="s">
        <v>44</v>
      </c>
      <c r="B29" s="43">
        <f>AUTOMERCADO!AH41</f>
        <v>697.10640000000001</v>
      </c>
      <c r="C29" s="43">
        <f>MODELO!AH41</f>
        <v>97.866399999999999</v>
      </c>
      <c r="D29" s="43">
        <f>EXQUISITECES!AH41</f>
        <v>0</v>
      </c>
      <c r="E29" s="43">
        <f>HOYADA!AH41</f>
        <v>0</v>
      </c>
      <c r="F29" s="43">
        <f>FARMASTOP!AH41</f>
        <v>131.09439999999998</v>
      </c>
      <c r="G29" s="43">
        <f>BOCAS!AH41</f>
        <v>11.1328</v>
      </c>
      <c r="H29" s="43">
        <f>LAGUNETICA!AH41</f>
        <v>0</v>
      </c>
      <c r="I29" s="43">
        <f>SANANTONIO!AH41</f>
        <v>0</v>
      </c>
      <c r="J29" s="43">
        <f t="shared" si="0"/>
        <v>937.19999999999993</v>
      </c>
    </row>
    <row r="30" spans="1:10" x14ac:dyDescent="0.25">
      <c r="A30" s="46" t="s">
        <v>45</v>
      </c>
      <c r="B30" s="43">
        <f>AUTOMERCADO!AH42</f>
        <v>47.67</v>
      </c>
      <c r="C30" s="43">
        <f>MODELO!AH42</f>
        <v>0</v>
      </c>
      <c r="D30" s="43">
        <f>EXQUISITECES!AH42</f>
        <v>47.95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95.62</v>
      </c>
    </row>
    <row r="31" spans="1:10" x14ac:dyDescent="0.25">
      <c r="A31" s="46" t="s">
        <v>44</v>
      </c>
      <c r="B31" s="43">
        <f>AUTOMERCADO!AH43</f>
        <v>269.81220000000002</v>
      </c>
      <c r="C31" s="43">
        <f>MODELO!AH43</f>
        <v>0</v>
      </c>
      <c r="D31" s="43">
        <f>EXQUISITECES!AH43</f>
        <v>271.39700000000005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541.20920000000001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170.4</v>
      </c>
      <c r="C34" s="43">
        <f>MODELO!AH46</f>
        <v>17.23</v>
      </c>
      <c r="D34" s="43">
        <f>EXQUISITECES!AH46</f>
        <v>47.95</v>
      </c>
      <c r="E34" s="43">
        <f>HOYADA!AH46</f>
        <v>0</v>
      </c>
      <c r="F34" s="43">
        <f>FARMASTOP!AH46</f>
        <v>23.08</v>
      </c>
      <c r="G34" s="43">
        <f>BOCAS!AH46</f>
        <v>1.96</v>
      </c>
      <c r="H34" s="43">
        <f>LAGUNETICA!AH46</f>
        <v>0</v>
      </c>
      <c r="I34" s="43">
        <f>SANANTONIO!AH46</f>
        <v>0</v>
      </c>
      <c r="J34" s="43">
        <f t="shared" si="0"/>
        <v>260.61999999999995</v>
      </c>
    </row>
    <row r="35" spans="1:10" x14ac:dyDescent="0.25">
      <c r="A35" s="48" t="s">
        <v>48</v>
      </c>
      <c r="B35" s="43">
        <f>AUTOMERCADO!AH47</f>
        <v>966.91859999999997</v>
      </c>
      <c r="C35" s="43">
        <f>MODELO!AH47</f>
        <v>97.866399999999999</v>
      </c>
      <c r="D35" s="43">
        <f>EXQUISITECES!AH47</f>
        <v>271.39700000000005</v>
      </c>
      <c r="E35" s="43">
        <f>HOYADA!AH47</f>
        <v>0</v>
      </c>
      <c r="F35" s="43">
        <f>FARMASTOP!AH47</f>
        <v>131.09439999999998</v>
      </c>
      <c r="G35" s="43">
        <f>BOCAS!AH47</f>
        <v>11.1328</v>
      </c>
      <c r="H35" s="43">
        <f>LAGUNETICA!AH47</f>
        <v>0</v>
      </c>
      <c r="I35" s="43">
        <f>SANANTONIO!AH47</f>
        <v>0</v>
      </c>
      <c r="J35" s="43">
        <f t="shared" si="0"/>
        <v>1478.4091999999998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1.97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1.97</v>
      </c>
    </row>
    <row r="37" spans="1:10" x14ac:dyDescent="0.25">
      <c r="A37" s="74" t="s">
        <v>14</v>
      </c>
      <c r="B37" s="43">
        <f>AUTOMERCADO!AH49</f>
        <v>22864.1</v>
      </c>
      <c r="C37" s="43">
        <f>MODELO!AH49</f>
        <v>13486.73</v>
      </c>
      <c r="D37" s="43">
        <f>EXQUISITECES!AH49</f>
        <v>3072.58</v>
      </c>
      <c r="E37" s="43">
        <f>HOYADA!AH49</f>
        <v>4290.54</v>
      </c>
      <c r="F37" s="43">
        <f>FARMASTOP!AH49</f>
        <v>1477.39</v>
      </c>
      <c r="G37" s="43">
        <f>BOCAS!AH49</f>
        <v>657.33</v>
      </c>
      <c r="H37" s="43">
        <f>LAGUNETICA!AH49</f>
        <v>2955.55</v>
      </c>
      <c r="I37" s="43">
        <f>SANANTONIO!AH49</f>
        <v>0</v>
      </c>
      <c r="J37" s="43">
        <f t="shared" si="0"/>
        <v>48804.220000000008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639.15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4104.8999999999996</v>
      </c>
      <c r="I40" s="43">
        <f>SANANTONIO!AH52</f>
        <v>0</v>
      </c>
      <c r="J40" s="43">
        <f t="shared" si="0"/>
        <v>4744.0499999999993</v>
      </c>
    </row>
    <row r="41" spans="1:10" x14ac:dyDescent="0.25">
      <c r="A41" s="74" t="s">
        <v>18</v>
      </c>
      <c r="B41" s="43">
        <f>AUTOMERCADO!AH53</f>
        <v>2669.5099999999998</v>
      </c>
      <c r="C41" s="43">
        <f>MODELO!AH53</f>
        <v>2730.3</v>
      </c>
      <c r="D41" s="43">
        <f>EXQUISITECES!AH53</f>
        <v>816.31999999999994</v>
      </c>
      <c r="E41" s="43">
        <f>HOYADA!AH53</f>
        <v>1504.57</v>
      </c>
      <c r="F41" s="43">
        <f>FARMASTOP!AH53</f>
        <v>105.39</v>
      </c>
      <c r="G41" s="43">
        <f>BOCAS!AH53</f>
        <v>28.47</v>
      </c>
      <c r="H41" s="43">
        <f>LAGUNETICA!AH53</f>
        <v>1336.6899999999998</v>
      </c>
      <c r="I41" s="43">
        <f>SANANTONIO!AH53</f>
        <v>0</v>
      </c>
      <c r="J41" s="43">
        <f t="shared" si="0"/>
        <v>9191.25</v>
      </c>
    </row>
    <row r="42" spans="1:10" x14ac:dyDescent="0.25">
      <c r="A42" s="74" t="s">
        <v>114</v>
      </c>
      <c r="B42" s="43">
        <f>AUTOMERCADO!AH54</f>
        <v>48.129999999999995</v>
      </c>
      <c r="C42" s="43">
        <f>MODELO!AH54</f>
        <v>47.76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95.889999999999986</v>
      </c>
    </row>
    <row r="43" spans="1:10" x14ac:dyDescent="0.25">
      <c r="A43" s="74" t="s">
        <v>52</v>
      </c>
      <c r="B43" s="43">
        <f>AUTOMERCADO!AH55</f>
        <v>1921.3</v>
      </c>
      <c r="C43" s="43">
        <f>MODELO!AH55</f>
        <v>273.84000000000003</v>
      </c>
      <c r="D43" s="43">
        <f>EXQUISITECES!AH55</f>
        <v>30.42</v>
      </c>
      <c r="E43" s="43">
        <f>HOYADA!AH55</f>
        <v>7.02</v>
      </c>
      <c r="F43" s="43">
        <f>FARMASTOP!AH55</f>
        <v>16.239999999999998</v>
      </c>
      <c r="G43" s="43">
        <f>BOCAS!AH55</f>
        <v>0</v>
      </c>
      <c r="H43" s="43">
        <f>LAGUNETICA!AH55</f>
        <v>106.31</v>
      </c>
      <c r="I43" s="43">
        <f>SANANTONIO!AH55</f>
        <v>0</v>
      </c>
      <c r="J43" s="43">
        <f t="shared" si="0"/>
        <v>2355.1299999999997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28.83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28.83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46105.3698</v>
      </c>
      <c r="C52" s="75">
        <f>MODELO!AH64</f>
        <v>29560.383399999999</v>
      </c>
      <c r="D52" s="75">
        <f>EXQUISITECES!AH64</f>
        <v>6508.7569999999996</v>
      </c>
      <c r="E52" s="75">
        <f>HOYADA!AH64</f>
        <v>10067.23</v>
      </c>
      <c r="F52" s="75">
        <f>FARMASTOP!AH64</f>
        <v>2609.9843999999998</v>
      </c>
      <c r="G52" s="75">
        <f>BOCAS!AH64</f>
        <v>1674.1928</v>
      </c>
      <c r="H52" s="75">
        <f>LAGUNETICA!AH64</f>
        <v>14247.79</v>
      </c>
      <c r="I52" s="75">
        <f>SANANTONIO!AH64</f>
        <v>0</v>
      </c>
      <c r="J52" s="75">
        <f t="shared" si="0"/>
        <v>110773.70740000001</v>
      </c>
    </row>
    <row r="53" spans="1:10" x14ac:dyDescent="0.25">
      <c r="A53" s="56" t="s">
        <v>3</v>
      </c>
      <c r="B53" s="43">
        <f>B2</f>
        <v>46063.880000000005</v>
      </c>
      <c r="C53" s="43">
        <f t="shared" ref="C53:I53" si="1">C2</f>
        <v>29487.159999999996</v>
      </c>
      <c r="D53" s="43">
        <f t="shared" si="1"/>
        <v>6508.63</v>
      </c>
      <c r="E53" s="43">
        <f t="shared" si="1"/>
        <v>10053.89</v>
      </c>
      <c r="F53" s="43">
        <f t="shared" si="1"/>
        <v>2606.23</v>
      </c>
      <c r="G53" s="43">
        <f t="shared" si="1"/>
        <v>1642.72</v>
      </c>
      <c r="H53" s="43">
        <f t="shared" si="1"/>
        <v>14226.77</v>
      </c>
      <c r="I53" s="43">
        <f t="shared" si="1"/>
        <v>0</v>
      </c>
      <c r="J53" s="43">
        <f>J2</f>
        <v>110589.28000000001</v>
      </c>
    </row>
    <row r="54" spans="1:10" x14ac:dyDescent="0.25">
      <c r="A54" s="58" t="s">
        <v>95</v>
      </c>
      <c r="B54" s="43">
        <f>+B52-B53</f>
        <v>41.489799999995739</v>
      </c>
      <c r="C54" s="43">
        <f t="shared" ref="C54:I54" si="2">+C52-C53</f>
        <v>73.223400000002584</v>
      </c>
      <c r="D54" s="43">
        <f t="shared" si="2"/>
        <v>0.12699999999949796</v>
      </c>
      <c r="E54" s="43">
        <f t="shared" si="2"/>
        <v>13.340000000000146</v>
      </c>
      <c r="F54" s="43">
        <f t="shared" si="2"/>
        <v>3.754399999999805</v>
      </c>
      <c r="G54" s="43">
        <f t="shared" si="2"/>
        <v>31.472800000000007</v>
      </c>
      <c r="H54" s="43">
        <f t="shared" si="2"/>
        <v>21.020000000000437</v>
      </c>
      <c r="I54" s="43">
        <f t="shared" si="2"/>
        <v>0</v>
      </c>
      <c r="J54" s="43">
        <f>+J52-J53</f>
        <v>184.42740000000049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C70" sqref="C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>
        <v>5.68</v>
      </c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80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6205.43</v>
      </c>
      <c r="C12" s="26">
        <v>1735.58</v>
      </c>
      <c r="D12" s="26">
        <v>1355.84</v>
      </c>
      <c r="E12" s="26">
        <v>3761.49</v>
      </c>
      <c r="F12" s="26">
        <v>18.39</v>
      </c>
      <c r="G12" s="26">
        <v>5577.54</v>
      </c>
      <c r="H12" s="26">
        <v>5995.21</v>
      </c>
      <c r="I12" s="26">
        <v>8003.47</v>
      </c>
      <c r="J12" s="26">
        <v>4091.77</v>
      </c>
      <c r="K12" s="26">
        <v>8224.83</v>
      </c>
      <c r="L12" s="26">
        <v>307.60000000000002</v>
      </c>
      <c r="M12" s="26">
        <v>786.73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46063.880000000005</v>
      </c>
      <c r="AI12" s="26">
        <v>45573.58</v>
      </c>
      <c r="AJ12" s="69">
        <f>+AI12-AH12</f>
        <v>-490.30000000000291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336</v>
      </c>
      <c r="C15" s="23">
        <v>114.5</v>
      </c>
      <c r="D15" s="23"/>
      <c r="E15" s="23">
        <v>43.5</v>
      </c>
      <c r="F15" s="23"/>
      <c r="G15" s="23">
        <v>195.5</v>
      </c>
      <c r="H15" s="23">
        <v>136.5</v>
      </c>
      <c r="I15" s="23">
        <v>151</v>
      </c>
      <c r="J15" s="23">
        <v>85.5</v>
      </c>
      <c r="K15" s="23">
        <v>269</v>
      </c>
      <c r="L15" s="23"/>
      <c r="M15" s="23">
        <v>20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1351.5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242</v>
      </c>
      <c r="H16" s="31">
        <v>192</v>
      </c>
      <c r="I16" s="31">
        <v>434</v>
      </c>
      <c r="J16" s="31">
        <v>211</v>
      </c>
      <c r="K16" s="31">
        <v>203</v>
      </c>
      <c r="L16" s="31">
        <v>19</v>
      </c>
      <c r="M16" s="31">
        <v>18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1374.56</v>
      </c>
      <c r="H17" s="22">
        <f t="shared" si="2"/>
        <v>1090.56</v>
      </c>
      <c r="I17" s="22">
        <f t="shared" si="2"/>
        <v>2465.12</v>
      </c>
      <c r="J17" s="22">
        <f t="shared" si="2"/>
        <v>1198.48</v>
      </c>
      <c r="K17" s="22">
        <f t="shared" si="2"/>
        <v>1153.04</v>
      </c>
      <c r="L17" s="22">
        <f t="shared" si="2"/>
        <v>107.91999999999999</v>
      </c>
      <c r="M17" s="22">
        <f t="shared" ref="M17:R17" si="3">M16*$B$8</f>
        <v>102.24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7491.9199999999992</v>
      </c>
    </row>
    <row r="18" spans="1:36" s="32" customFormat="1" x14ac:dyDescent="0.25">
      <c r="A18" s="30" t="s">
        <v>23</v>
      </c>
      <c r="B18" s="33">
        <v>394</v>
      </c>
      <c r="C18" s="33">
        <v>72</v>
      </c>
      <c r="D18" s="33">
        <v>115</v>
      </c>
      <c r="E18" s="33">
        <v>304</v>
      </c>
      <c r="F18" s="33"/>
      <c r="G18" s="33">
        <v>115</v>
      </c>
      <c r="H18" s="33">
        <v>109</v>
      </c>
      <c r="I18" s="33">
        <v>175</v>
      </c>
      <c r="J18" s="33">
        <v>20</v>
      </c>
      <c r="K18" s="33">
        <v>166</v>
      </c>
      <c r="L18" s="33">
        <v>20</v>
      </c>
      <c r="M18" s="33">
        <v>28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1518</v>
      </c>
      <c r="AJ18" s="70"/>
    </row>
    <row r="19" spans="1:36" s="47" customFormat="1" x14ac:dyDescent="0.25">
      <c r="A19" s="46" t="s">
        <v>27</v>
      </c>
      <c r="B19" s="22">
        <f>B18*$B$9</f>
        <v>2230.04</v>
      </c>
      <c r="C19" s="22">
        <f t="shared" ref="C19:L19" si="5">C18*$B$9</f>
        <v>407.52</v>
      </c>
      <c r="D19" s="22">
        <f t="shared" si="5"/>
        <v>650.9</v>
      </c>
      <c r="E19" s="22">
        <f t="shared" si="5"/>
        <v>1720.64</v>
      </c>
      <c r="F19" s="22">
        <f t="shared" si="5"/>
        <v>0</v>
      </c>
      <c r="G19" s="22">
        <f t="shared" si="5"/>
        <v>650.9</v>
      </c>
      <c r="H19" s="22">
        <f t="shared" si="5"/>
        <v>616.94000000000005</v>
      </c>
      <c r="I19" s="22">
        <f t="shared" si="5"/>
        <v>990.5</v>
      </c>
      <c r="J19" s="22">
        <f t="shared" si="5"/>
        <v>113.2</v>
      </c>
      <c r="K19" s="22">
        <f t="shared" si="5"/>
        <v>939.56000000000006</v>
      </c>
      <c r="L19" s="22">
        <f t="shared" si="5"/>
        <v>113.2</v>
      </c>
      <c r="M19" s="22">
        <f t="shared" ref="M19:R19" si="6">M18*$B$9</f>
        <v>158.48000000000002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8591.880000000001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394</v>
      </c>
      <c r="C22" s="20">
        <f t="shared" ref="C22:L22" si="11">+C16+C18+C20</f>
        <v>72</v>
      </c>
      <c r="D22" s="20">
        <f t="shared" si="11"/>
        <v>115</v>
      </c>
      <c r="E22" s="20">
        <f t="shared" si="11"/>
        <v>304</v>
      </c>
      <c r="F22" s="20">
        <f t="shared" si="11"/>
        <v>0</v>
      </c>
      <c r="G22" s="20">
        <f t="shared" si="11"/>
        <v>357</v>
      </c>
      <c r="H22" s="20">
        <f t="shared" si="11"/>
        <v>301</v>
      </c>
      <c r="I22" s="20">
        <f t="shared" si="11"/>
        <v>609</v>
      </c>
      <c r="J22" s="20">
        <f t="shared" si="11"/>
        <v>231</v>
      </c>
      <c r="K22" s="20">
        <f t="shared" si="11"/>
        <v>369</v>
      </c>
      <c r="L22" s="20">
        <f t="shared" si="11"/>
        <v>39</v>
      </c>
      <c r="M22" s="20">
        <f t="shared" ref="M22:S22" si="12">+M16+M18+M20</f>
        <v>46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2837</v>
      </c>
    </row>
    <row r="23" spans="1:36" s="47" customFormat="1" x14ac:dyDescent="0.25">
      <c r="A23" s="48" t="s">
        <v>26</v>
      </c>
      <c r="B23" s="19">
        <f>+B17+B19+B21</f>
        <v>2230.04</v>
      </c>
      <c r="C23" s="19">
        <f t="shared" ref="C23:L23" si="14">+C17+C19+C21</f>
        <v>407.52</v>
      </c>
      <c r="D23" s="19">
        <f t="shared" si="14"/>
        <v>650.9</v>
      </c>
      <c r="E23" s="19">
        <f t="shared" si="14"/>
        <v>1720.64</v>
      </c>
      <c r="F23" s="19">
        <f t="shared" si="14"/>
        <v>0</v>
      </c>
      <c r="G23" s="19">
        <f t="shared" si="14"/>
        <v>2025.46</v>
      </c>
      <c r="H23" s="19">
        <f t="shared" si="14"/>
        <v>1707.5</v>
      </c>
      <c r="I23" s="19">
        <f t="shared" si="14"/>
        <v>3455.62</v>
      </c>
      <c r="J23" s="19">
        <f t="shared" si="14"/>
        <v>1311.68</v>
      </c>
      <c r="K23" s="19">
        <f t="shared" si="14"/>
        <v>2092.6</v>
      </c>
      <c r="L23" s="19">
        <f t="shared" si="14"/>
        <v>221.12</v>
      </c>
      <c r="M23" s="19">
        <f t="shared" ref="M23:S23" si="15">+M17+M19+M21</f>
        <v>260.72000000000003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16083.800000000001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56.8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56.8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10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56.8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56.8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>
        <v>10.119999999999999</v>
      </c>
      <c r="F34" s="38"/>
      <c r="G34" s="38"/>
      <c r="H34" s="38"/>
      <c r="I34" s="38">
        <v>15.2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25.32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57.279199999999996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86.031999999999996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143.31119999999999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10.119999999999999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15.2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25.32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57.279199999999996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86.031999999999996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143.31119999999999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49.57</v>
      </c>
      <c r="H40" s="36">
        <v>26.13</v>
      </c>
      <c r="I40" s="36"/>
      <c r="J40" s="36"/>
      <c r="K40" s="36">
        <v>47.03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122.73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281.55759999999998</v>
      </c>
      <c r="H41" s="22">
        <f t="shared" si="45"/>
        <v>148.41839999999999</v>
      </c>
      <c r="I41" s="22">
        <f t="shared" si="45"/>
        <v>0</v>
      </c>
      <c r="J41" s="22">
        <f t="shared" si="45"/>
        <v>0</v>
      </c>
      <c r="K41" s="22">
        <f t="shared" si="45"/>
        <v>267.13040000000001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697.10640000000001</v>
      </c>
    </row>
    <row r="42" spans="1:34" x14ac:dyDescent="0.25">
      <c r="A42" s="13" t="s">
        <v>45</v>
      </c>
      <c r="B42" s="38">
        <v>42.67</v>
      </c>
      <c r="C42" s="38"/>
      <c r="D42" s="38"/>
      <c r="E42" s="38"/>
      <c r="F42" s="38"/>
      <c r="G42" s="38"/>
      <c r="H42" s="38"/>
      <c r="I42" s="38">
        <v>5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47.67</v>
      </c>
    </row>
    <row r="43" spans="1:34" s="47" customFormat="1" x14ac:dyDescent="0.25">
      <c r="A43" s="46" t="s">
        <v>44</v>
      </c>
      <c r="B43" s="22">
        <f>B42*$B$9</f>
        <v>241.51220000000001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28.3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269.81220000000002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42.67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49.57</v>
      </c>
      <c r="H46" s="20">
        <f t="shared" si="54"/>
        <v>26.13</v>
      </c>
      <c r="I46" s="20">
        <f t="shared" si="54"/>
        <v>5</v>
      </c>
      <c r="J46" s="20">
        <f t="shared" si="54"/>
        <v>0</v>
      </c>
      <c r="K46" s="20">
        <f t="shared" si="54"/>
        <v>47.03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170.4</v>
      </c>
    </row>
    <row r="47" spans="1:34" s="47" customFormat="1" x14ac:dyDescent="0.25">
      <c r="A47" s="48" t="s">
        <v>48</v>
      </c>
      <c r="B47" s="19">
        <f>+B41+B43+B45</f>
        <v>241.51220000000001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281.55759999999998</v>
      </c>
      <c r="H47" s="19">
        <f t="shared" si="57"/>
        <v>148.41839999999999</v>
      </c>
      <c r="I47" s="19">
        <f t="shared" si="57"/>
        <v>28.3</v>
      </c>
      <c r="J47" s="19">
        <f t="shared" si="57"/>
        <v>0</v>
      </c>
      <c r="K47" s="19">
        <f t="shared" si="57"/>
        <v>267.13040000000001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966.91859999999997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3001.94</v>
      </c>
      <c r="C49" s="44">
        <v>1104.18</v>
      </c>
      <c r="D49" s="44">
        <v>396.05</v>
      </c>
      <c r="E49" s="44">
        <v>1557.41</v>
      </c>
      <c r="F49" s="44">
        <v>18.39</v>
      </c>
      <c r="G49" s="44">
        <v>2532.9299999999998</v>
      </c>
      <c r="H49" s="44">
        <v>3583.44</v>
      </c>
      <c r="I49" s="44">
        <v>3324.68</v>
      </c>
      <c r="J49" s="44">
        <v>2206.96</v>
      </c>
      <c r="K49" s="44">
        <v>4629.21</v>
      </c>
      <c r="L49" s="44">
        <v>90.16</v>
      </c>
      <c r="M49" s="45">
        <v>418.75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22864.1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241.64</v>
      </c>
      <c r="C53" s="44">
        <v>110.1</v>
      </c>
      <c r="D53" s="44">
        <v>118.43</v>
      </c>
      <c r="E53" s="44">
        <v>234.89</v>
      </c>
      <c r="F53" s="44"/>
      <c r="G53" s="44">
        <v>302.73</v>
      </c>
      <c r="H53" s="44">
        <v>422.55</v>
      </c>
      <c r="I53" s="44">
        <v>809.67</v>
      </c>
      <c r="J53" s="44">
        <v>334.72</v>
      </c>
      <c r="K53" s="44"/>
      <c r="L53" s="44"/>
      <c r="M53" s="45">
        <v>94.78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2669.5099999999998</v>
      </c>
    </row>
    <row r="54" spans="1:34" x14ac:dyDescent="0.25">
      <c r="A54" s="17" t="s">
        <v>114</v>
      </c>
      <c r="B54" s="44">
        <v>4.1900000000000004</v>
      </c>
      <c r="C54" s="44"/>
      <c r="D54" s="44"/>
      <c r="E54" s="44"/>
      <c r="F54" s="44"/>
      <c r="G54" s="44">
        <v>43.94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48.129999999999995</v>
      </c>
    </row>
    <row r="55" spans="1:34" x14ac:dyDescent="0.25">
      <c r="A55" s="17" t="s">
        <v>52</v>
      </c>
      <c r="B55" s="44">
        <v>151.77000000000001</v>
      </c>
      <c r="C55" s="44"/>
      <c r="D55" s="44">
        <v>202.18</v>
      </c>
      <c r="E55" s="44">
        <v>149.88</v>
      </c>
      <c r="F55" s="44"/>
      <c r="G55" s="44">
        <v>195.51</v>
      </c>
      <c r="H55" s="44"/>
      <c r="I55" s="44">
        <v>91.05</v>
      </c>
      <c r="J55" s="44">
        <v>154.49</v>
      </c>
      <c r="K55" s="44">
        <v>976.42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1921.3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6207.092200000001</v>
      </c>
      <c r="C64" s="53">
        <f t="shared" ref="C64:AG64" si="61">+C15+C23+C31+C39+C47+C48+C49+C50+C51+C52+C53+C54+C55+C56+C57+C58+C59+C60+C61+C62+C63</f>
        <v>1736.3</v>
      </c>
      <c r="D64" s="53">
        <f t="shared" si="61"/>
        <v>1367.5600000000002</v>
      </c>
      <c r="E64" s="53">
        <f t="shared" si="61"/>
        <v>3763.5992000000001</v>
      </c>
      <c r="F64" s="53">
        <f t="shared" si="61"/>
        <v>18.39</v>
      </c>
      <c r="G64" s="53">
        <f t="shared" si="61"/>
        <v>5577.6275999999989</v>
      </c>
      <c r="H64" s="53">
        <f t="shared" si="61"/>
        <v>5998.4084000000003</v>
      </c>
      <c r="I64" s="53">
        <f t="shared" si="61"/>
        <v>8003.152000000001</v>
      </c>
      <c r="J64" s="53">
        <f t="shared" si="61"/>
        <v>4093.3500000000004</v>
      </c>
      <c r="K64" s="53">
        <f t="shared" si="61"/>
        <v>8234.3603999999996</v>
      </c>
      <c r="L64" s="53">
        <f t="shared" si="61"/>
        <v>311.27999999999997</v>
      </c>
      <c r="M64" s="53">
        <f t="shared" si="61"/>
        <v>794.25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46105.3698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14 N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6205.43</v>
      </c>
      <c r="C67" s="57">
        <f t="shared" ref="C67:L67" si="63">C12</f>
        <v>1735.58</v>
      </c>
      <c r="D67" s="57">
        <f t="shared" si="63"/>
        <v>1355.84</v>
      </c>
      <c r="E67" s="57">
        <f t="shared" si="63"/>
        <v>3761.49</v>
      </c>
      <c r="F67" s="57">
        <f t="shared" si="63"/>
        <v>18.39</v>
      </c>
      <c r="G67" s="57">
        <f t="shared" si="63"/>
        <v>5577.54</v>
      </c>
      <c r="H67" s="57">
        <f t="shared" si="63"/>
        <v>5995.21</v>
      </c>
      <c r="I67" s="57">
        <f t="shared" si="63"/>
        <v>8003.47</v>
      </c>
      <c r="J67" s="57">
        <f t="shared" si="63"/>
        <v>4091.77</v>
      </c>
      <c r="K67" s="57">
        <f t="shared" si="63"/>
        <v>8224.83</v>
      </c>
      <c r="L67" s="57">
        <f t="shared" si="63"/>
        <v>307.60000000000002</v>
      </c>
      <c r="M67" s="57">
        <f t="shared" ref="M67:AG67" si="64">M12</f>
        <v>786.73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46063.880000000005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6205.43</v>
      </c>
      <c r="C69" s="59">
        <f t="shared" ref="C69:L69" si="67">+C67+C68</f>
        <v>1735.58</v>
      </c>
      <c r="D69" s="59">
        <f t="shared" si="67"/>
        <v>1355.84</v>
      </c>
      <c r="E69" s="59">
        <f t="shared" si="67"/>
        <v>3761.49</v>
      </c>
      <c r="F69" s="59">
        <f t="shared" si="67"/>
        <v>18.39</v>
      </c>
      <c r="G69" s="59">
        <f t="shared" si="67"/>
        <v>5577.54</v>
      </c>
      <c r="H69" s="59">
        <f t="shared" si="67"/>
        <v>5995.21</v>
      </c>
      <c r="I69" s="59">
        <f t="shared" si="67"/>
        <v>8003.47</v>
      </c>
      <c r="J69" s="59">
        <f t="shared" si="67"/>
        <v>4091.77</v>
      </c>
      <c r="K69" s="59">
        <f t="shared" si="67"/>
        <v>8224.83</v>
      </c>
      <c r="L69" s="59">
        <f t="shared" si="67"/>
        <v>307.60000000000002</v>
      </c>
      <c r="M69" s="59">
        <f t="shared" ref="M69:AG69" si="68">+M67+M68</f>
        <v>786.73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46063.880000000005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1.6622000000006665</v>
      </c>
      <c r="C70" s="57">
        <f t="shared" si="69"/>
        <v>0.72000000000002728</v>
      </c>
      <c r="D70" s="57">
        <f t="shared" si="69"/>
        <v>11.720000000000255</v>
      </c>
      <c r="E70" s="57">
        <f t="shared" si="69"/>
        <v>2.1092000000003281</v>
      </c>
      <c r="F70" s="57">
        <f t="shared" si="69"/>
        <v>0</v>
      </c>
      <c r="G70" s="57">
        <f t="shared" si="69"/>
        <v>8.7599999998928979E-2</v>
      </c>
      <c r="H70" s="57">
        <f t="shared" si="69"/>
        <v>3.1984000000002197</v>
      </c>
      <c r="I70" s="57">
        <f t="shared" si="69"/>
        <v>-0.31799999999930151</v>
      </c>
      <c r="J70" s="57">
        <f t="shared" si="69"/>
        <v>1.580000000000382</v>
      </c>
      <c r="K70" s="57">
        <f t="shared" si="69"/>
        <v>9.5303999999996449</v>
      </c>
      <c r="L70" s="57">
        <f t="shared" si="69"/>
        <v>3.67999999999995</v>
      </c>
      <c r="M70" s="57">
        <f t="shared" ref="M70:AG70" si="70">+M64-M69</f>
        <v>7.5199999999999818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41.489800000001082</v>
      </c>
    </row>
    <row r="71" spans="1:34" ht="101.25" customHeight="1" x14ac:dyDescent="0.25">
      <c r="A71" s="77" t="s">
        <v>96</v>
      </c>
      <c r="B71" s="14"/>
      <c r="C71" s="14" t="s">
        <v>129</v>
      </c>
      <c r="D71" s="14" t="s">
        <v>130</v>
      </c>
      <c r="E71" s="14"/>
      <c r="F71" s="14"/>
      <c r="G71" s="14"/>
      <c r="H71" s="14" t="s">
        <v>131</v>
      </c>
      <c r="I71" s="14"/>
      <c r="J71" s="14"/>
      <c r="K71" s="14"/>
      <c r="L71" s="14" t="s">
        <v>133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H72" s="12" t="s">
        <v>132</v>
      </c>
      <c r="L72" s="12" t="s">
        <v>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2" sqref="AH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>
        <v>5.68</v>
      </c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2813.56</v>
      </c>
      <c r="C12" s="26">
        <v>2671.87</v>
      </c>
      <c r="D12" s="26">
        <v>412.54</v>
      </c>
      <c r="E12" s="26">
        <v>57.09</v>
      </c>
      <c r="F12" s="26">
        <v>1490.83</v>
      </c>
      <c r="G12" s="26">
        <v>1154.2</v>
      </c>
      <c r="H12" s="26">
        <v>4268.6000000000004</v>
      </c>
      <c r="I12" s="26">
        <v>4633.95</v>
      </c>
      <c r="J12" s="26">
        <v>4430.6099999999997</v>
      </c>
      <c r="K12" s="26">
        <v>1444.85</v>
      </c>
      <c r="L12" s="26">
        <v>3515.19</v>
      </c>
      <c r="M12" s="26">
        <v>2593.87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29487.159999999996</v>
      </c>
      <c r="AI12" s="26">
        <v>29198.07</v>
      </c>
      <c r="AJ12" s="69">
        <f>+AI12-AH12</f>
        <v>-289.08999999999651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151</v>
      </c>
      <c r="C15" s="23">
        <v>41.5</v>
      </c>
      <c r="D15" s="23">
        <v>9.5</v>
      </c>
      <c r="E15" s="23">
        <v>8.5</v>
      </c>
      <c r="F15" s="23">
        <v>146.5</v>
      </c>
      <c r="G15" s="23">
        <v>0</v>
      </c>
      <c r="H15" s="23">
        <v>459</v>
      </c>
      <c r="I15" s="23">
        <v>308</v>
      </c>
      <c r="J15" s="23">
        <v>216</v>
      </c>
      <c r="K15" s="23">
        <v>75.5</v>
      </c>
      <c r="L15" s="23">
        <v>274.5</v>
      </c>
      <c r="M15" s="23">
        <v>251.5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1941.5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193</v>
      </c>
      <c r="I16" s="31">
        <v>173</v>
      </c>
      <c r="J16" s="31">
        <v>322</v>
      </c>
      <c r="K16" s="31">
        <v>94</v>
      </c>
      <c r="L16" s="31">
        <v>95</v>
      </c>
      <c r="M16" s="31">
        <v>160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1096.24</v>
      </c>
      <c r="I17" s="22">
        <f t="shared" si="2"/>
        <v>982.64</v>
      </c>
      <c r="J17" s="22">
        <f t="shared" si="2"/>
        <v>1828.9599999999998</v>
      </c>
      <c r="K17" s="22">
        <f t="shared" si="2"/>
        <v>533.91999999999996</v>
      </c>
      <c r="L17" s="22">
        <f t="shared" si="2"/>
        <v>539.6</v>
      </c>
      <c r="M17" s="22">
        <f t="shared" si="2"/>
        <v>908.8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5890.1600000000008</v>
      </c>
    </row>
    <row r="18" spans="1:36" s="32" customFormat="1" x14ac:dyDescent="0.25">
      <c r="A18" s="30" t="s">
        <v>23</v>
      </c>
      <c r="B18" s="33">
        <v>156</v>
      </c>
      <c r="C18" s="33">
        <v>121</v>
      </c>
      <c r="D18" s="33">
        <v>37</v>
      </c>
      <c r="E18" s="33"/>
      <c r="F18" s="33">
        <v>26</v>
      </c>
      <c r="G18" s="33">
        <v>83</v>
      </c>
      <c r="H18" s="33">
        <v>34</v>
      </c>
      <c r="I18" s="33">
        <v>112</v>
      </c>
      <c r="J18" s="33">
        <v>72</v>
      </c>
      <c r="K18" s="33">
        <v>30</v>
      </c>
      <c r="L18" s="33">
        <v>40</v>
      </c>
      <c r="M18" s="33">
        <v>21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732</v>
      </c>
      <c r="AJ18" s="70"/>
    </row>
    <row r="19" spans="1:36" s="47" customFormat="1" x14ac:dyDescent="0.25">
      <c r="A19" s="46" t="s">
        <v>27</v>
      </c>
      <c r="B19" s="22">
        <f>B18*$B$9</f>
        <v>882.96</v>
      </c>
      <c r="C19" s="22">
        <f t="shared" ref="C19:AG19" si="3">C18*$B$9</f>
        <v>684.86</v>
      </c>
      <c r="D19" s="22">
        <f t="shared" si="3"/>
        <v>209.42000000000002</v>
      </c>
      <c r="E19" s="22">
        <f t="shared" si="3"/>
        <v>0</v>
      </c>
      <c r="F19" s="22">
        <f t="shared" si="3"/>
        <v>147.16</v>
      </c>
      <c r="G19" s="22">
        <f t="shared" si="3"/>
        <v>469.78000000000003</v>
      </c>
      <c r="H19" s="22">
        <f t="shared" si="3"/>
        <v>192.44</v>
      </c>
      <c r="I19" s="22">
        <f t="shared" si="3"/>
        <v>633.92000000000007</v>
      </c>
      <c r="J19" s="22">
        <f t="shared" si="3"/>
        <v>407.52</v>
      </c>
      <c r="K19" s="22">
        <f t="shared" si="3"/>
        <v>169.8</v>
      </c>
      <c r="L19" s="22">
        <f t="shared" si="3"/>
        <v>226.4</v>
      </c>
      <c r="M19" s="22">
        <f t="shared" si="3"/>
        <v>118.86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4143.1200000000008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156</v>
      </c>
      <c r="C22" s="20">
        <f t="shared" ref="C22:AG23" si="5">+C16+C18+C20</f>
        <v>121</v>
      </c>
      <c r="D22" s="20">
        <f t="shared" si="5"/>
        <v>37</v>
      </c>
      <c r="E22" s="20">
        <f t="shared" si="5"/>
        <v>0</v>
      </c>
      <c r="F22" s="20">
        <f t="shared" si="5"/>
        <v>26</v>
      </c>
      <c r="G22" s="20">
        <f t="shared" si="5"/>
        <v>83</v>
      </c>
      <c r="H22" s="20">
        <f t="shared" si="5"/>
        <v>227</v>
      </c>
      <c r="I22" s="20">
        <f t="shared" si="5"/>
        <v>285</v>
      </c>
      <c r="J22" s="20">
        <f t="shared" si="5"/>
        <v>394</v>
      </c>
      <c r="K22" s="20">
        <f t="shared" si="5"/>
        <v>124</v>
      </c>
      <c r="L22" s="20">
        <f t="shared" si="5"/>
        <v>135</v>
      </c>
      <c r="M22" s="20">
        <f t="shared" si="5"/>
        <v>181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1769</v>
      </c>
    </row>
    <row r="23" spans="1:36" s="47" customFormat="1" x14ac:dyDescent="0.25">
      <c r="A23" s="48" t="s">
        <v>26</v>
      </c>
      <c r="B23" s="19">
        <f>+B17+B19+B21</f>
        <v>882.96</v>
      </c>
      <c r="C23" s="19">
        <f t="shared" si="5"/>
        <v>684.86</v>
      </c>
      <c r="D23" s="19">
        <f t="shared" si="5"/>
        <v>209.42000000000002</v>
      </c>
      <c r="E23" s="19">
        <f t="shared" si="5"/>
        <v>0</v>
      </c>
      <c r="F23" s="19">
        <f t="shared" si="5"/>
        <v>147.16</v>
      </c>
      <c r="G23" s="19">
        <f t="shared" si="5"/>
        <v>469.78000000000003</v>
      </c>
      <c r="H23" s="19">
        <f t="shared" si="5"/>
        <v>1288.68</v>
      </c>
      <c r="I23" s="19">
        <f t="shared" si="5"/>
        <v>1616.56</v>
      </c>
      <c r="J23" s="19">
        <f t="shared" si="5"/>
        <v>2236.4799999999996</v>
      </c>
      <c r="K23" s="19">
        <f t="shared" si="5"/>
        <v>703.72</v>
      </c>
      <c r="L23" s="19">
        <f t="shared" si="5"/>
        <v>766</v>
      </c>
      <c r="M23" s="19">
        <f t="shared" si="5"/>
        <v>1027.6599999999999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10033.279999999999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3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3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17.04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17.04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3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3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17.04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17.04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27.87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27.87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158.30160000000001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158.30160000000001</v>
      </c>
    </row>
    <row r="34" spans="1:34" x14ac:dyDescent="0.25">
      <c r="A34" s="13" t="s">
        <v>36</v>
      </c>
      <c r="B34" s="38"/>
      <c r="C34" s="38">
        <v>5.1100000000000003</v>
      </c>
      <c r="D34" s="38"/>
      <c r="E34" s="38"/>
      <c r="F34" s="38"/>
      <c r="G34" s="38">
        <v>13.58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18.690000000000001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28.922600000000003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76.862800000000007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105.78540000000001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5.1100000000000003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13.58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27.87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46.56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28.922600000000003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76.862800000000007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158.30160000000001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264.08699999999999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17.23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17.23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97.866399999999999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97.866399999999999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17.23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17.23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97.866399999999999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97.866399999999999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1385.33</v>
      </c>
      <c r="C49" s="44">
        <v>1450.98</v>
      </c>
      <c r="D49" s="44">
        <v>193.95</v>
      </c>
      <c r="E49" s="44">
        <v>0</v>
      </c>
      <c r="F49" s="44">
        <v>1076.3399999999999</v>
      </c>
      <c r="G49" s="44">
        <v>659.11</v>
      </c>
      <c r="H49" s="44">
        <v>2182.66</v>
      </c>
      <c r="I49" s="44">
        <v>2171.6</v>
      </c>
      <c r="J49" s="44">
        <v>1565.84</v>
      </c>
      <c r="K49" s="44"/>
      <c r="L49" s="44">
        <v>1535.2</v>
      </c>
      <c r="M49" s="45">
        <v>1265.72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13486.73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46.28</v>
      </c>
      <c r="F52" s="44"/>
      <c r="G52" s="44"/>
      <c r="H52" s="44">
        <v>8.65</v>
      </c>
      <c r="I52" s="44"/>
      <c r="J52" s="44"/>
      <c r="K52" s="44">
        <v>584.22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639.15</v>
      </c>
    </row>
    <row r="53" spans="1:34" x14ac:dyDescent="0.25">
      <c r="A53" s="17" t="s">
        <v>18</v>
      </c>
      <c r="B53" s="44">
        <v>379.63</v>
      </c>
      <c r="C53" s="44">
        <v>452.72</v>
      </c>
      <c r="D53" s="44">
        <v>0</v>
      </c>
      <c r="E53" s="44">
        <v>2.67</v>
      </c>
      <c r="F53" s="44">
        <v>85.12</v>
      </c>
      <c r="G53" s="44"/>
      <c r="H53" s="44">
        <v>266.33999999999997</v>
      </c>
      <c r="I53" s="44">
        <v>410.53</v>
      </c>
      <c r="J53" s="44">
        <v>314.14</v>
      </c>
      <c r="K53" s="44">
        <v>53.41</v>
      </c>
      <c r="L53" s="44">
        <v>765.74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2730.3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47.76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47.76</v>
      </c>
    </row>
    <row r="55" spans="1:34" x14ac:dyDescent="0.25">
      <c r="A55" s="17" t="s">
        <v>52</v>
      </c>
      <c r="B55" s="44">
        <v>14.62</v>
      </c>
      <c r="C55" s="44">
        <v>16</v>
      </c>
      <c r="D55" s="44">
        <v>0</v>
      </c>
      <c r="E55" s="44">
        <v>0</v>
      </c>
      <c r="F55" s="44"/>
      <c r="G55" s="44"/>
      <c r="H55" s="44">
        <v>55.19</v>
      </c>
      <c r="I55" s="44">
        <v>134.59</v>
      </c>
      <c r="J55" s="44"/>
      <c r="K55" s="44"/>
      <c r="L55" s="44"/>
      <c r="M55" s="45">
        <v>53.44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273.84000000000003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28.83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28.83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2813.54</v>
      </c>
      <c r="C64" s="53">
        <f t="shared" ref="C64:AG64" si="21">+C15+C23+C31+C39+C47+C48+C49+C50+C51+C52+C53+C54+C55+C56+C57+C58+C59+C60+C61+C62+C63</f>
        <v>2674.9826000000003</v>
      </c>
      <c r="D64" s="53">
        <f t="shared" si="21"/>
        <v>412.87</v>
      </c>
      <c r="E64" s="53">
        <f t="shared" si="21"/>
        <v>57.45</v>
      </c>
      <c r="F64" s="53">
        <f t="shared" si="21"/>
        <v>1502.8799999999999</v>
      </c>
      <c r="G64" s="53">
        <f t="shared" si="21"/>
        <v>1205.7528000000002</v>
      </c>
      <c r="H64" s="53">
        <f t="shared" si="21"/>
        <v>4260.5199999999995</v>
      </c>
      <c r="I64" s="53">
        <f t="shared" si="21"/>
        <v>4641.28</v>
      </c>
      <c r="J64" s="53">
        <f t="shared" si="21"/>
        <v>4430.3263999999999</v>
      </c>
      <c r="K64" s="53">
        <f t="shared" si="21"/>
        <v>1445.68</v>
      </c>
      <c r="L64" s="53">
        <f t="shared" si="21"/>
        <v>3516.7816000000003</v>
      </c>
      <c r="M64" s="53">
        <f t="shared" si="21"/>
        <v>2598.3200000000002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29560.383399999999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2813.56</v>
      </c>
      <c r="C67" s="57">
        <f t="shared" ref="C67:L67" si="23">C12</f>
        <v>2671.87</v>
      </c>
      <c r="D67" s="57">
        <f t="shared" si="23"/>
        <v>412.54</v>
      </c>
      <c r="E67" s="57">
        <f t="shared" si="23"/>
        <v>57.09</v>
      </c>
      <c r="F67" s="57">
        <f t="shared" si="23"/>
        <v>1490.83</v>
      </c>
      <c r="G67" s="57">
        <f t="shared" si="23"/>
        <v>1154.2</v>
      </c>
      <c r="H67" s="57">
        <f t="shared" si="23"/>
        <v>4268.6000000000004</v>
      </c>
      <c r="I67" s="57">
        <f t="shared" si="23"/>
        <v>4633.95</v>
      </c>
      <c r="J67" s="57">
        <f t="shared" si="23"/>
        <v>4430.6099999999997</v>
      </c>
      <c r="K67" s="57">
        <f t="shared" si="23"/>
        <v>1444.85</v>
      </c>
      <c r="L67" s="57">
        <f t="shared" si="23"/>
        <v>3515.19</v>
      </c>
      <c r="M67" s="57">
        <f t="shared" si="22"/>
        <v>2593.87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29487.159999999996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2813.56</v>
      </c>
      <c r="C69" s="59">
        <f t="shared" ref="C69:AG69" si="25">+C67+C68</f>
        <v>2671.87</v>
      </c>
      <c r="D69" s="59">
        <f t="shared" si="25"/>
        <v>412.54</v>
      </c>
      <c r="E69" s="59">
        <f t="shared" si="25"/>
        <v>57.09</v>
      </c>
      <c r="F69" s="59">
        <f t="shared" si="25"/>
        <v>1490.83</v>
      </c>
      <c r="G69" s="59">
        <f t="shared" si="25"/>
        <v>1154.2</v>
      </c>
      <c r="H69" s="59">
        <f t="shared" si="25"/>
        <v>4268.6000000000004</v>
      </c>
      <c r="I69" s="59">
        <f t="shared" si="25"/>
        <v>4633.95</v>
      </c>
      <c r="J69" s="59">
        <f t="shared" si="25"/>
        <v>4430.6099999999997</v>
      </c>
      <c r="K69" s="59">
        <f t="shared" si="25"/>
        <v>1444.85</v>
      </c>
      <c r="L69" s="59">
        <f t="shared" si="25"/>
        <v>3515.19</v>
      </c>
      <c r="M69" s="59">
        <f t="shared" si="25"/>
        <v>2593.87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29487.159999999996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-1.999999999998181E-2</v>
      </c>
      <c r="C70" s="57">
        <f t="shared" si="26"/>
        <v>3.1126000000003842</v>
      </c>
      <c r="D70" s="57">
        <f t="shared" si="26"/>
        <v>0.32999999999998408</v>
      </c>
      <c r="E70" s="57">
        <f t="shared" si="26"/>
        <v>0.35999999999999943</v>
      </c>
      <c r="F70" s="57">
        <f t="shared" si="26"/>
        <v>12.049999999999955</v>
      </c>
      <c r="G70" s="57">
        <f t="shared" si="26"/>
        <v>51.552800000000161</v>
      </c>
      <c r="H70" s="57">
        <f t="shared" si="26"/>
        <v>-8.0800000000008367</v>
      </c>
      <c r="I70" s="57">
        <f t="shared" si="26"/>
        <v>7.3299999999999272</v>
      </c>
      <c r="J70" s="57">
        <f t="shared" si="26"/>
        <v>-0.28359999999975116</v>
      </c>
      <c r="K70" s="57">
        <f t="shared" si="26"/>
        <v>0.83000000000015461</v>
      </c>
      <c r="L70" s="57">
        <f t="shared" si="26"/>
        <v>1.5916000000001986</v>
      </c>
      <c r="M70" s="57">
        <f t="shared" si="26"/>
        <v>4.4500000000002728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73.223400000000467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 t="s">
        <v>124</v>
      </c>
      <c r="H71" s="14" t="s">
        <v>126</v>
      </c>
      <c r="I71" s="14" t="s">
        <v>127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125</v>
      </c>
      <c r="I72" s="12" t="s">
        <v>128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/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1657.76</v>
      </c>
      <c r="C12" s="26">
        <v>2903.38</v>
      </c>
      <c r="D12" s="26">
        <v>1947.49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6508.63</v>
      </c>
      <c r="AI12" s="26">
        <v>6450.16</v>
      </c>
      <c r="AJ12" s="69">
        <f>+AI12-AH12</f>
        <v>-58.470000000000255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98.5</v>
      </c>
      <c r="C15" s="23">
        <v>179</v>
      </c>
      <c r="D15" s="23">
        <v>214.5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492</v>
      </c>
    </row>
    <row r="16" spans="1:36" s="32" customFormat="1" x14ac:dyDescent="0.25">
      <c r="A16" s="30" t="s">
        <v>20</v>
      </c>
      <c r="B16" s="31"/>
      <c r="C16" s="31">
        <v>136</v>
      </c>
      <c r="D16" s="31">
        <v>40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772.48</v>
      </c>
      <c r="D17" s="22">
        <f t="shared" ref="D17:AG17" si="2">D16*$B$8</f>
        <v>227.2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999.68000000000006</v>
      </c>
    </row>
    <row r="18" spans="1:36" s="32" customFormat="1" x14ac:dyDescent="0.25">
      <c r="A18" s="30" t="s">
        <v>23</v>
      </c>
      <c r="B18" s="33">
        <v>96</v>
      </c>
      <c r="C18" s="33">
        <v>18</v>
      </c>
      <c r="D18" s="33">
        <v>32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146</v>
      </c>
      <c r="AJ18" s="70"/>
    </row>
    <row r="19" spans="1:36" s="47" customFormat="1" x14ac:dyDescent="0.25">
      <c r="A19" s="46" t="s">
        <v>27</v>
      </c>
      <c r="B19" s="22">
        <f>B18*$B$9</f>
        <v>543.36</v>
      </c>
      <c r="C19" s="22">
        <f t="shared" ref="C19:AG19" si="3">C18*$B$9</f>
        <v>101.88</v>
      </c>
      <c r="D19" s="22">
        <f t="shared" si="3"/>
        <v>181.12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826.36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154</v>
      </c>
      <c r="D22" s="20">
        <f t="shared" si="5"/>
        <v>72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322</v>
      </c>
    </row>
    <row r="23" spans="1:36" s="47" customFormat="1" x14ac:dyDescent="0.25">
      <c r="A23" s="48" t="s">
        <v>26</v>
      </c>
      <c r="B23" s="19">
        <f>+B17+B19+B21</f>
        <v>543.36</v>
      </c>
      <c r="C23" s="19">
        <f t="shared" si="5"/>
        <v>874.36</v>
      </c>
      <c r="D23" s="19">
        <f t="shared" si="5"/>
        <v>408.32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1826.04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47.95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47.95</v>
      </c>
    </row>
    <row r="43" spans="1:34" s="47" customFormat="1" x14ac:dyDescent="0.25">
      <c r="A43" s="46" t="s">
        <v>44</v>
      </c>
      <c r="B43" s="22">
        <f>B42*$B$9</f>
        <v>271.39700000000005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271.39700000000005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47.95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47.95</v>
      </c>
    </row>
    <row r="47" spans="1:34" s="47" customFormat="1" x14ac:dyDescent="0.25">
      <c r="A47" s="48" t="s">
        <v>48</v>
      </c>
      <c r="B47" s="19">
        <f>+B41+B43+B45</f>
        <v>271.39700000000005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271.39700000000005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611.08000000000004</v>
      </c>
      <c r="C49" s="44">
        <v>1475.81</v>
      </c>
      <c r="D49" s="44">
        <v>985.69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3072.58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134.5</v>
      </c>
      <c r="C53" s="44">
        <v>376.67</v>
      </c>
      <c r="D53" s="44">
        <v>305.14999999999998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816.31999999999994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30.42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30.42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1658.837</v>
      </c>
      <c r="C64" s="53">
        <f t="shared" ref="C64:AG64" si="21">+C15+C23+C31+C39+C47+C48+C49+C50+C51+C52+C53+C54+C55+C56+C57+C58+C59+C60+C61+C62+C63</f>
        <v>2905.84</v>
      </c>
      <c r="D64" s="53">
        <f t="shared" si="21"/>
        <v>1944.08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6508.7569999999996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1657.76</v>
      </c>
      <c r="C67" s="57">
        <f t="shared" ref="C67:L67" si="23">C12</f>
        <v>2903.38</v>
      </c>
      <c r="D67" s="57">
        <f t="shared" si="23"/>
        <v>1947.49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6508.63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1657.76</v>
      </c>
      <c r="C69" s="59">
        <f t="shared" ref="C69:AG69" si="25">+C67+C68</f>
        <v>2903.38</v>
      </c>
      <c r="D69" s="59">
        <f t="shared" si="25"/>
        <v>1947.49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6508.63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1.0769999999999982</v>
      </c>
      <c r="C70" s="57">
        <f t="shared" si="26"/>
        <v>2.4600000000000364</v>
      </c>
      <c r="D70" s="57">
        <f t="shared" si="26"/>
        <v>-3.4100000000000819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0.12699999999995271</v>
      </c>
    </row>
    <row r="71" spans="1:34" ht="95.25" customHeight="1" x14ac:dyDescent="0.25">
      <c r="A71" s="77" t="s">
        <v>96</v>
      </c>
      <c r="B71" s="14"/>
      <c r="C71" s="14"/>
      <c r="D71" s="14" t="s">
        <v>0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/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2695.71</v>
      </c>
      <c r="C12" s="26">
        <v>3059.72</v>
      </c>
      <c r="D12" s="26">
        <v>2733.48</v>
      </c>
      <c r="E12" s="26">
        <v>1564.98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10053.89</v>
      </c>
      <c r="AI12" s="26">
        <v>9987.64</v>
      </c>
      <c r="AJ12" s="69">
        <f>+AI12-AH12</f>
        <v>-66.25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136.5</v>
      </c>
      <c r="C15" s="23">
        <v>553</v>
      </c>
      <c r="D15" s="23">
        <v>665</v>
      </c>
      <c r="E15" s="23">
        <v>300.5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1655</v>
      </c>
    </row>
    <row r="16" spans="1:36" s="32" customFormat="1" x14ac:dyDescent="0.25">
      <c r="A16" s="30" t="s">
        <v>20</v>
      </c>
      <c r="B16" s="31">
        <v>21</v>
      </c>
      <c r="C16" s="31">
        <v>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</v>
      </c>
      <c r="AJ16" s="70"/>
    </row>
    <row r="17" spans="1:36" s="47" customFormat="1" x14ac:dyDescent="0.25">
      <c r="A17" s="46" t="s">
        <v>27</v>
      </c>
      <c r="B17" s="22">
        <f>B16*$B$8</f>
        <v>119.28</v>
      </c>
      <c r="C17" s="22">
        <f>C16*$B$8</f>
        <v>119.28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238.56</v>
      </c>
    </row>
    <row r="18" spans="1:36" s="32" customFormat="1" x14ac:dyDescent="0.25">
      <c r="A18" s="30" t="s">
        <v>23</v>
      </c>
      <c r="B18" s="33">
        <v>169</v>
      </c>
      <c r="C18" s="33">
        <v>250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419</v>
      </c>
      <c r="AJ18" s="70"/>
    </row>
    <row r="19" spans="1:36" s="47" customFormat="1" x14ac:dyDescent="0.25">
      <c r="A19" s="46" t="s">
        <v>27</v>
      </c>
      <c r="B19" s="22">
        <f>B18*$B$9</f>
        <v>956.54000000000008</v>
      </c>
      <c r="C19" s="22">
        <f t="shared" ref="C19:AG19" si="3">C18*$B$9</f>
        <v>1415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2371.54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190</v>
      </c>
      <c r="C22" s="20">
        <f t="shared" ref="C22:AG23" si="5">+C16+C18+C20</f>
        <v>271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461</v>
      </c>
    </row>
    <row r="23" spans="1:36" s="47" customFormat="1" x14ac:dyDescent="0.25">
      <c r="A23" s="48" t="s">
        <v>26</v>
      </c>
      <c r="B23" s="19">
        <f>+B17+B19+B21</f>
        <v>1075.8200000000002</v>
      </c>
      <c r="C23" s="19">
        <f t="shared" si="5"/>
        <v>1534.28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2610.1000000000004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1101.4000000000001</v>
      </c>
      <c r="C49" s="44">
        <v>779.84</v>
      </c>
      <c r="D49" s="44">
        <v>1475.64</v>
      </c>
      <c r="E49" s="44">
        <v>933.66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4290.54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384.73</v>
      </c>
      <c r="C53" s="44">
        <v>193.44</v>
      </c>
      <c r="D53" s="44">
        <v>594.92999999999995</v>
      </c>
      <c r="E53" s="44">
        <v>331.47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1504.57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7.02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2698.4500000000003</v>
      </c>
      <c r="C64" s="53">
        <f t="shared" ref="C64:AG64" si="21">+C15+C23+C31+C39+C47+C48+C49+C50+C51+C52+C53+C54+C55+C56+C57+C58+C59+C60+C61+C62+C63</f>
        <v>3067.58</v>
      </c>
      <c r="D64" s="53">
        <f t="shared" si="21"/>
        <v>2735.57</v>
      </c>
      <c r="E64" s="53">
        <f t="shared" si="21"/>
        <v>1565.6299999999999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10067.23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2695.71</v>
      </c>
      <c r="C67" s="57">
        <f t="shared" ref="C67:L67" si="23">C12</f>
        <v>3059.72</v>
      </c>
      <c r="D67" s="57">
        <f t="shared" si="23"/>
        <v>2733.48</v>
      </c>
      <c r="E67" s="57">
        <f t="shared" si="23"/>
        <v>1564.98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10053.89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2695.71</v>
      </c>
      <c r="C69" s="59">
        <f t="shared" ref="C69:AG69" si="25">+C67+C68</f>
        <v>3059.72</v>
      </c>
      <c r="D69" s="59">
        <f t="shared" si="25"/>
        <v>2733.48</v>
      </c>
      <c r="E69" s="59">
        <f t="shared" si="25"/>
        <v>1564.98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10053.89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2.7400000000002365</v>
      </c>
      <c r="C70" s="57">
        <f t="shared" si="26"/>
        <v>7.8600000000001273</v>
      </c>
      <c r="D70" s="57">
        <f t="shared" si="26"/>
        <v>2.0900000000001455</v>
      </c>
      <c r="E70" s="57">
        <f t="shared" si="26"/>
        <v>0.64999999999986358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13.340000000000373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6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/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789.8</v>
      </c>
      <c r="C12" s="26">
        <v>1816.43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2606.23</v>
      </c>
      <c r="AI12" s="26">
        <v>2580.04</v>
      </c>
      <c r="AJ12" s="69">
        <f>+AI12-AH12</f>
        <v>-26.190000000000055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</v>
      </c>
      <c r="C15" s="23">
        <v>25.5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39.5</v>
      </c>
    </row>
    <row r="16" spans="1:36" s="32" customFormat="1" x14ac:dyDescent="0.25">
      <c r="A16" s="30" t="s">
        <v>20</v>
      </c>
      <c r="B16" s="31"/>
      <c r="C16" s="31">
        <v>36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204.48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204.48</v>
      </c>
    </row>
    <row r="18" spans="1:36" s="32" customFormat="1" x14ac:dyDescent="0.25">
      <c r="A18" s="30" t="s">
        <v>23</v>
      </c>
      <c r="B18" s="33">
        <v>37</v>
      </c>
      <c r="C18" s="33">
        <v>75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112</v>
      </c>
      <c r="AJ18" s="70"/>
    </row>
    <row r="19" spans="1:36" s="47" customFormat="1" x14ac:dyDescent="0.25">
      <c r="A19" s="46" t="s">
        <v>27</v>
      </c>
      <c r="B19" s="22">
        <f>B18*$B$9</f>
        <v>209.42000000000002</v>
      </c>
      <c r="C19" s="22">
        <f t="shared" ref="C19:AG19" si="3">C18*$B$9</f>
        <v>424.5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633.92000000000007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111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209.42000000000002</v>
      </c>
      <c r="C23" s="19">
        <f t="shared" si="5"/>
        <v>628.98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838.40000000000009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23.08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23.08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131.09439999999998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131.09439999999998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23.08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131.09439999999998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131.09439999999998</v>
      </c>
    </row>
    <row r="48" spans="1:34" x14ac:dyDescent="0.25">
      <c r="A48" s="13" t="s">
        <v>49</v>
      </c>
      <c r="B48" s="44"/>
      <c r="C48" s="44">
        <v>1.97</v>
      </c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1.97</v>
      </c>
    </row>
    <row r="49" spans="1:34" x14ac:dyDescent="0.25">
      <c r="A49" s="17" t="s">
        <v>14</v>
      </c>
      <c r="B49" s="44">
        <v>464.3</v>
      </c>
      <c r="C49" s="44">
        <v>1013.09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1477.39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86.33</v>
      </c>
      <c r="C53" s="44">
        <v>19.059999999999999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105.39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16.239999999999998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16.239999999999998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790.29000000000008</v>
      </c>
      <c r="C64" s="53">
        <f t="shared" ref="C64:AG64" si="21">+C15+C23+C31+C39+C47+C48+C49+C50+C51+C52+C53+C54+C55+C56+C57+C58+C59+C60+C61+C62+C63</f>
        <v>1819.6943999999999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2609.9843999999998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789.8</v>
      </c>
      <c r="C67" s="57">
        <f t="shared" ref="C67:L67" si="23">C12</f>
        <v>1816.43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2606.23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789.8</v>
      </c>
      <c r="C69" s="59">
        <f t="shared" ref="C69:AG69" si="25">+C67+C68</f>
        <v>1816.43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2606.23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0.49000000000012278</v>
      </c>
      <c r="C70" s="57">
        <f t="shared" si="26"/>
        <v>3.2643999999997959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3.7543999999999187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H73" sqref="AH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5.68</v>
      </c>
      <c r="C8" s="1" t="s">
        <v>38</v>
      </c>
      <c r="D8" s="2"/>
    </row>
    <row r="9" spans="1:36" x14ac:dyDescent="0.25">
      <c r="A9" s="1" t="s">
        <v>22</v>
      </c>
      <c r="B9" s="24">
        <v>5.66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179.01</v>
      </c>
      <c r="C12" s="26">
        <v>1463.71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1642.72</v>
      </c>
      <c r="AI12" s="26"/>
      <c r="AJ12" s="69">
        <f>+AI12-AH12</f>
        <v>-1642.72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11.5</v>
      </c>
      <c r="C15" s="23">
        <v>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</v>
      </c>
    </row>
    <row r="16" spans="1:36" s="32" customFormat="1" x14ac:dyDescent="0.25">
      <c r="A16" s="30" t="s">
        <v>20</v>
      </c>
      <c r="B16" s="31"/>
      <c r="C16" s="31">
        <v>153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869.04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869.04</v>
      </c>
    </row>
    <row r="18" spans="1:36" s="32" customFormat="1" x14ac:dyDescent="0.25">
      <c r="A18" s="30" t="s">
        <v>23</v>
      </c>
      <c r="B18" s="33">
        <v>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</v>
      </c>
      <c r="AJ18" s="70"/>
    </row>
    <row r="19" spans="1:36" s="47" customFormat="1" x14ac:dyDescent="0.25">
      <c r="A19" s="46" t="s">
        <v>27</v>
      </c>
      <c r="B19" s="22">
        <f>B18*$B$9</f>
        <v>96.22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96.22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</v>
      </c>
      <c r="C22" s="20">
        <f t="shared" ref="C22:AG23" si="5">+C16+C18+C20</f>
        <v>153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170</v>
      </c>
    </row>
    <row r="23" spans="1:36" s="47" customFormat="1" x14ac:dyDescent="0.25">
      <c r="A23" s="48" t="s">
        <v>26</v>
      </c>
      <c r="B23" s="19">
        <f>+B17+B19+B21</f>
        <v>96.22</v>
      </c>
      <c r="C23" s="19">
        <f t="shared" si="5"/>
        <v>869.04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965.26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1.96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1.96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11.1328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11.1328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1.96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1.96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11.1328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11.1328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58.38</v>
      </c>
      <c r="C49" s="44">
        <v>598.95000000000005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657.33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12.74</v>
      </c>
      <c r="C53" s="44">
        <v>15.73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178.84</v>
      </c>
      <c r="C64" s="53">
        <f t="shared" ref="C64:AG64" si="21">+C15+C23+C31+C39+C47+C48+C49+C50+C51+C52+C53+C54+C55+C56+C57+C58+C59+C60+C61+C62+C63</f>
        <v>1495.3528000000001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1674.1928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179.01</v>
      </c>
      <c r="C67" s="57">
        <f t="shared" ref="C67:L67" si="23">C12</f>
        <v>1463.71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1642.72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179.01</v>
      </c>
      <c r="C69" s="59">
        <f t="shared" ref="C69:AG69" si="25">+C67+C68</f>
        <v>1463.71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1642.72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-0.16999999999998749</v>
      </c>
      <c r="C70" s="57">
        <f t="shared" si="26"/>
        <v>31.642800000000079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31.472800000000092</v>
      </c>
    </row>
    <row r="71" spans="1:34" ht="96" customHeight="1" x14ac:dyDescent="0.25">
      <c r="A71" s="77" t="s">
        <v>96</v>
      </c>
      <c r="B71" s="14"/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1" sqref="C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5.66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1842.07</v>
      </c>
      <c r="C12" s="26">
        <v>2928.78</v>
      </c>
      <c r="D12" s="26">
        <v>3827.36</v>
      </c>
      <c r="E12" s="26">
        <v>4152.34</v>
      </c>
      <c r="F12" s="26">
        <v>1476.22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14226.77</v>
      </c>
      <c r="AI12" s="26">
        <v>14111.73</v>
      </c>
      <c r="AJ12" s="69">
        <f>+AI12-AH12</f>
        <v>-115.04000000000087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241.5</v>
      </c>
      <c r="C15" s="23">
        <v>306.5</v>
      </c>
      <c r="D15" s="23">
        <v>340</v>
      </c>
      <c r="E15" s="23">
        <v>399.5</v>
      </c>
      <c r="F15" s="23">
        <v>160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1447.5</v>
      </c>
    </row>
    <row r="16" spans="1:36" s="32" customFormat="1" x14ac:dyDescent="0.25">
      <c r="A16" s="30" t="s">
        <v>20</v>
      </c>
      <c r="B16" s="31">
        <v>74</v>
      </c>
      <c r="C16" s="31">
        <v>176</v>
      </c>
      <c r="D16" s="31">
        <v>63</v>
      </c>
      <c r="E16" s="31">
        <v>117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430</v>
      </c>
      <c r="AJ16" s="70"/>
    </row>
    <row r="17" spans="1:36" s="47" customFormat="1" x14ac:dyDescent="0.25">
      <c r="A17" s="46" t="s">
        <v>27</v>
      </c>
      <c r="B17" s="22">
        <f>B16*$B$8</f>
        <v>418.84000000000003</v>
      </c>
      <c r="C17" s="22">
        <f>C16*$B$8</f>
        <v>996.16000000000008</v>
      </c>
      <c r="D17" s="22">
        <f t="shared" ref="D17:AG17" si="2">D16*$B$8</f>
        <v>356.58</v>
      </c>
      <c r="E17" s="22">
        <f t="shared" si="2"/>
        <v>662.22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2433.8000000000002</v>
      </c>
    </row>
    <row r="18" spans="1:36" s="32" customFormat="1" x14ac:dyDescent="0.25">
      <c r="A18" s="30" t="s">
        <v>23</v>
      </c>
      <c r="B18" s="33"/>
      <c r="C18" s="33"/>
      <c r="D18" s="33">
        <v>125</v>
      </c>
      <c r="E18" s="33">
        <v>97</v>
      </c>
      <c r="F18" s="33">
        <v>106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710</v>
      </c>
      <c r="E19" s="22">
        <f t="shared" si="3"/>
        <v>550.95999999999992</v>
      </c>
      <c r="F19" s="22">
        <f t="shared" si="3"/>
        <v>602.07999999999993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1863.04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</v>
      </c>
      <c r="C22" s="20">
        <f t="shared" ref="C22:AG23" si="5">+C16+C18+C20</f>
        <v>176</v>
      </c>
      <c r="D22" s="20">
        <f t="shared" si="5"/>
        <v>188</v>
      </c>
      <c r="E22" s="20">
        <f t="shared" si="5"/>
        <v>214</v>
      </c>
      <c r="F22" s="20">
        <f t="shared" si="5"/>
        <v>106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758</v>
      </c>
    </row>
    <row r="23" spans="1:36" s="47" customFormat="1" x14ac:dyDescent="0.25">
      <c r="A23" s="48" t="s">
        <v>26</v>
      </c>
      <c r="B23" s="19">
        <f>+B17+B19+B21</f>
        <v>418.84000000000003</v>
      </c>
      <c r="C23" s="19">
        <f t="shared" si="5"/>
        <v>996.16000000000008</v>
      </c>
      <c r="D23" s="19">
        <f t="shared" si="5"/>
        <v>1066.58</v>
      </c>
      <c r="E23" s="19">
        <f t="shared" si="5"/>
        <v>1213.1799999999998</v>
      </c>
      <c r="F23" s="19">
        <f t="shared" si="5"/>
        <v>602.07999999999993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4296.84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1066.8399999999999</v>
      </c>
      <c r="C49" s="44"/>
      <c r="D49" s="44">
        <v>1888.71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2955.55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1426.41</v>
      </c>
      <c r="D52" s="44"/>
      <c r="E52" s="44">
        <v>2037.99</v>
      </c>
      <c r="F52" s="44">
        <v>640.5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4104.8999999999996</v>
      </c>
    </row>
    <row r="53" spans="1:34" x14ac:dyDescent="0.25">
      <c r="A53" s="17" t="s">
        <v>18</v>
      </c>
      <c r="B53" s="44">
        <v>93.41</v>
      </c>
      <c r="C53" s="44">
        <v>206.37</v>
      </c>
      <c r="D53" s="44">
        <v>455.47</v>
      </c>
      <c r="E53" s="44">
        <v>506.6</v>
      </c>
      <c r="F53" s="44">
        <v>74.84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1336.6899999999998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</v>
      </c>
      <c r="C55" s="44"/>
      <c r="D55" s="44">
        <v>81.31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106.31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1845.59</v>
      </c>
      <c r="C64" s="53">
        <f t="shared" ref="C64:AG64" si="21">+C15+C23+C31+C39+C47+C48+C49+C50+C51+C52+C53+C54+C55+C56+C57+C58+C59+C60+C61+C62+C63</f>
        <v>2935.44</v>
      </c>
      <c r="D64" s="53">
        <f t="shared" si="21"/>
        <v>3832.07</v>
      </c>
      <c r="E64" s="53">
        <f t="shared" si="21"/>
        <v>4157.2700000000004</v>
      </c>
      <c r="F64" s="53">
        <f t="shared" si="21"/>
        <v>1477.4199999999998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14247.79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1842.07</v>
      </c>
      <c r="C67" s="57">
        <f t="shared" ref="C67:L67" si="23">C12</f>
        <v>2928.78</v>
      </c>
      <c r="D67" s="57">
        <f t="shared" si="23"/>
        <v>3827.36</v>
      </c>
      <c r="E67" s="57">
        <f t="shared" si="23"/>
        <v>4152.34</v>
      </c>
      <c r="F67" s="57">
        <f t="shared" si="23"/>
        <v>1476.22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14226.77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1842.07</v>
      </c>
      <c r="C69" s="59">
        <f t="shared" ref="C69:AG69" si="25">+C67+C68</f>
        <v>2928.78</v>
      </c>
      <c r="D69" s="59">
        <f t="shared" si="25"/>
        <v>3827.36</v>
      </c>
      <c r="E69" s="59">
        <f t="shared" si="25"/>
        <v>4152.34</v>
      </c>
      <c r="F69" s="59">
        <f t="shared" si="25"/>
        <v>1476.22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14226.77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3.5199999999999818</v>
      </c>
      <c r="C70" s="57">
        <f t="shared" si="26"/>
        <v>6.6599999999998545</v>
      </c>
      <c r="D70" s="57">
        <f t="shared" si="26"/>
        <v>4.7100000000000364</v>
      </c>
      <c r="E70" s="57">
        <f t="shared" si="26"/>
        <v>4.930000000000291</v>
      </c>
      <c r="F70" s="57">
        <f t="shared" si="26"/>
        <v>1.1999999999998181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21.019999999999982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2022-07-18T15:50:24Z</dcterms:modified>
</cp:coreProperties>
</file>