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G69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Y64" i="149" l="1"/>
  <c r="Y70" i="149" s="1"/>
  <c r="U64" i="149"/>
  <c r="U70" i="149" s="1"/>
  <c r="I64" i="149"/>
  <c r="I70" i="149" s="1"/>
  <c r="E64" i="149"/>
  <c r="E70" i="149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H23" i="149"/>
  <c r="F11" i="145" s="1"/>
  <c r="AF64" i="152"/>
  <c r="AF70" i="152" s="1"/>
  <c r="P64" i="152"/>
  <c r="P70" i="152" s="1"/>
  <c r="AE64" i="151"/>
  <c r="AE70" i="151" s="1"/>
  <c r="O64" i="151"/>
  <c r="O70" i="151" s="1"/>
  <c r="G64" i="151"/>
  <c r="G70" i="151" s="1"/>
  <c r="AC64" i="149"/>
  <c r="AC70" i="149" s="1"/>
  <c r="X64" i="152"/>
  <c r="X70" i="152" s="1"/>
  <c r="H64" i="152"/>
  <c r="H70" i="152" s="1"/>
  <c r="W64" i="151"/>
  <c r="W70" i="151" s="1"/>
  <c r="M64" i="149"/>
  <c r="M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A47" i="40"/>
  <c r="U39" i="40"/>
  <c r="X39" i="40"/>
  <c r="T39" i="40"/>
  <c r="AD39" i="40"/>
  <c r="V39" i="40"/>
  <c r="AB47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Z64" i="40"/>
  <c r="Z70" i="40" s="1"/>
  <c r="AD64" i="40"/>
  <c r="AD70" i="40" s="1"/>
  <c r="L69" i="40"/>
  <c r="AE64" i="40"/>
  <c r="AE70" i="40" s="1"/>
  <c r="T64" i="40"/>
  <c r="AA64" i="40"/>
  <c r="AA70" i="40" s="1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C23" i="40" l="1"/>
  <c r="I31" i="40"/>
  <c r="I39" i="40"/>
  <c r="K31" i="40"/>
  <c r="G31" i="40"/>
  <c r="C31" i="40"/>
  <c r="J39" i="40"/>
  <c r="K47" i="40"/>
  <c r="G47" i="40"/>
  <c r="H39" i="40"/>
  <c r="D39" i="40"/>
  <c r="I47" i="40"/>
  <c r="G23" i="40"/>
  <c r="F39" i="40"/>
  <c r="E23" i="40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E64" i="40" l="1"/>
  <c r="E70" i="40" s="1"/>
  <c r="G64" i="40"/>
  <c r="G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<sst xmlns="http://schemas.openxmlformats.org/spreadsheetml/2006/main" count="747" uniqueCount="132">
  <si>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</si>
  <si>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</si>
  <si>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</si>
  <si>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</si>
  <si>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</si>
  <si>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</si>
  <si>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</si>
  <si>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</si>
  <si>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</si>
  <si>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</si>
  <si>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</si>
  <si>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</si>
  <si>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</si>
  <si>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</si>
  <si>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</si>
  <si>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</si>
  <si>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</si>
  <si>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</si>
  <si>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</si>
  <si>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</si>
  <si>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</si>
  <si>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</si>
  <si>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</si>
  <si>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</si>
  <si>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</si>
  <si>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</si>
  <si>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</si>
  <si>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</si>
  <si>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</si>
  <si>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</si>
  <si>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</si>
  <si>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</si>
  <si>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</si>
  <si>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</si>
  <si>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</si>
  <si>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</si>
  <si>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</si>
  <si>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</si>
  <si>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</si>
  <si>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</si>
  <si>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</si>
  <si>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</si>
  <si>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</si>
  <si>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</si>
  <si>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</si>
  <si>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</si>
  <si>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</si>
  <si>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</si>
  <si>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</si>
  <si>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</si>
  <si>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</si>
  <si>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</si>
  <si>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</si>
  <si>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</si>
  <si>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</si>
  <si>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</si>
  <si>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</si>
  <si>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</si>
  <si>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</si>
  <si>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</si>
  <si>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</si>
  <si>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</si>
  <si>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</si>
  <si>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</si>
  <si>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</si>
  <si>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</si>
  <si>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</si>
  <si>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</si>
  <si>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</si>
  <si>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</si>
  <si>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</si>
  <si>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</si>
  <si>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</si>
  <si>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</si>
  <si>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</si>
  <si>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</si>
  <si>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</si>
  <si>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</si>
  <si>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</si>
  <si>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</si>
  <si>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</si>
  <si>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</si>
  <si>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</si>
  <si>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</si>
  <si>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</si>
  <si>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</si>
  <si>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</si>
  <si>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</si>
  <si>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</si>
  <si>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</si>
  <si>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</si>
  <si>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</si>
  <si>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</si>
  <si>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</si>
  <si>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</si>
  <si>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</si>
  <si>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</si>
  <si>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</si>
  <si>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</si>
  <si>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</si>
  <si>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</si>
  <si>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</si>
  <si>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</si>
  <si>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</si>
  <si>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</si>
  <si>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</si>
  <si>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</si>
  <si>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</si>
  <si>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</si>
  <si>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</si>
  <si>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</si>
  <si>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</si>
  <si>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</si>
  <si>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</si>
  <si>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</si>
  <si>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</si>
  <si>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</si>
  <si>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</si>
  <si>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</si>
  <si>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</si>
  <si>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</si>
  <si>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</si>
  <si>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</si>
  <si>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21.50</t>
  </si>
  <si>
    <t>FALTANTE EN EFECTIVO</t>
  </si>
  <si>
    <t>FONDO 89.50</t>
  </si>
  <si>
    <t>FALTANTE ES SOBRANTE EN LA CAJA DE LA MAÑANA</t>
  </si>
  <si>
    <t>COMPARTIO PUNTO CON CAJA #6 TARDE</t>
  </si>
  <si>
    <t>PASO POR PUNTO DE CAJA#5</t>
  </si>
  <si>
    <t>FONDO 37.50</t>
  </si>
  <si>
    <t>PERIODICO 15.00</t>
  </si>
  <si>
    <t>FONDO 24.50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</si>
</sst>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69422.099999999991</v>
      </c>
      <c r="C2" s="43">
        <f>MODELO!AH12</f>
        <v>38289.56</v>
      </c>
      <c r="D2" s="43">
        <f>EXQUISITECES!AH12</f>
        <v>6861.6399999999994</v>
      </c>
      <c r="E2" s="43">
        <f>HOYADA!AH12</f>
        <v>11097.1</v>
      </c>
      <c r="F2" s="43">
        <f>FARMASTOP!AH12</f>
        <v>2659.34</v>
      </c>
      <c r="G2" s="43">
        <f>BOCAS!AH12</f>
        <v>5951.6900000000005</v>
      </c>
      <c r="H2" s="43">
        <f>LAGUNETICA!AH12</f>
        <v>15530.840000000002</v>
      </c>
      <c r="I2" s="43">
        <f>SANANTONIO!AH12</f>
        <v>0</v>
      </c>
      <c r="J2" s="43">
        <f>SUM(B2:I2)</f>
        <v>149812.26999999999</v>
      </c>
    </row>
    <row r="3" spans="1:10" x14ac:dyDescent="0.25">
      <c r="A3" s="46" t="s">
        <v>0</v>
      </c>
      <c r="B3" s="43">
        <f>AUTOMERCADO!AH15</f>
        <v>3042.2</v>
      </c>
      <c r="C3" s="43">
        <f>MODELO!AH15</f>
        <v>1735</v>
      </c>
      <c r="D3" s="43">
        <f>EXQUISITECES!AH15</f>
        <v>321</v>
      </c>
      <c r="E3" s="43">
        <f>HOYADA!AH15</f>
        <v>1485</v>
      </c>
      <c r="F3" s="43">
        <f>FARMASTOP!AH15</f>
        <v>98.5</v>
      </c>
      <c r="G3" s="43">
        <f>BOCAS!AH15</f>
        <v>60.5</v>
      </c>
      <c r="H3" s="43">
        <f>LAGUNETICA!AH15</f>
        <v>1601.5</v>
      </c>
      <c r="I3" s="43">
        <f>SANANTONIO!AH15</f>
        <v>0</v>
      </c>
      <c r="J3" s="43">
        <f t="shared" ref="J3:J52" si="0">SUM(B3:I3)</f>
        <v>8343.7000000000007</v>
      </c>
    </row>
    <row r="4" spans="1:10" x14ac:dyDescent="0.25">
      <c r="A4" s="73" t="s">
        <v>20</v>
      </c>
      <c r="B4" s="43">
        <f>AUTOMERCADO!AH16</f>
        <v>1899</v>
      </c>
      <c r="C4" s="43">
        <f>MODELO!AH16</f>
        <v>1514</v>
      </c>
      <c r="D4" s="43">
        <f>EXQUISITECES!AH16</f>
        <v>243</v>
      </c>
      <c r="E4" s="43">
        <f>HOYADA!AH16</f>
        <v>100</v>
      </c>
      <c r="F4" s="43">
        <f>FARMASTOP!AH16</f>
        <v>89</v>
      </c>
      <c r="G4" s="43">
        <f>BOCAS!AH16</f>
        <v>420</v>
      </c>
      <c r="H4" s="43">
        <f>LAGUNETICA!AH16</f>
        <v>506</v>
      </c>
      <c r="I4" s="43">
        <f>SANANTONIO!AH16</f>
        <v>0</v>
      </c>
      <c r="J4" s="43">
        <f t="shared" si="0"/>
        <v>4771</v>
      </c>
    </row>
    <row r="5" spans="1:10" x14ac:dyDescent="0.25">
      <c r="A5" s="46" t="s">
        <v>27</v>
      </c>
      <c r="B5" s="43">
        <f>AUTOMERCADO!AH17</f>
        <v>10824.3</v>
      </c>
      <c r="C5" s="43">
        <f>MODELO!AH17</f>
        <v>8629.7999999999993</v>
      </c>
      <c r="D5" s="43">
        <f>EXQUISITECES!AH17</f>
        <v>1385.1</v>
      </c>
      <c r="E5" s="43">
        <f>HOYADA!AH17</f>
        <v>570</v>
      </c>
      <c r="F5" s="43">
        <f>FARMASTOP!AH17</f>
        <v>507.3</v>
      </c>
      <c r="G5" s="43">
        <f>BOCAS!AH17</f>
        <v>2394</v>
      </c>
      <c r="H5" s="43">
        <f>LAGUNETICA!AH17</f>
        <v>2884.2</v>
      </c>
      <c r="I5" s="43">
        <f>SANANTONIO!AH17</f>
        <v>0</v>
      </c>
      <c r="J5" s="43">
        <f t="shared" si="0"/>
        <v>27194.699999999997</v>
      </c>
    </row>
    <row r="6" spans="1:10" x14ac:dyDescent="0.25">
      <c r="A6" s="73" t="s">
        <v>23</v>
      </c>
      <c r="B6" s="43">
        <f>AUTOMERCADO!AH18</f>
        <v>2555</v>
      </c>
      <c r="C6" s="43">
        <f>MODELO!AH18</f>
        <v>921</v>
      </c>
      <c r="D6" s="43">
        <f>EXQUISITECES!AH18</f>
        <v>299</v>
      </c>
      <c r="E6" s="43">
        <f>HOYADA!AH18</f>
        <v>414</v>
      </c>
      <c r="F6" s="43">
        <f>FARMASTOP!AH18</f>
        <v>58</v>
      </c>
      <c r="G6" s="43">
        <f>BOCAS!AH18</f>
        <v>76</v>
      </c>
      <c r="H6" s="43">
        <f>LAGUNETICA!AH18</f>
        <v>536</v>
      </c>
      <c r="I6" s="43">
        <f>SANANTONIO!AH18</f>
        <v>0</v>
      </c>
      <c r="J6" s="43">
        <f t="shared" si="0"/>
        <v>4859</v>
      </c>
    </row>
    <row r="7" spans="1:10" x14ac:dyDescent="0.25">
      <c r="A7" s="46" t="s">
        <v>27</v>
      </c>
      <c r="B7" s="43">
        <f>AUTOMERCADO!AH19</f>
        <v>14512.399999999996</v>
      </c>
      <c r="C7" s="43">
        <f>MODELO!AH19</f>
        <v>5231.2799999999988</v>
      </c>
      <c r="D7" s="43">
        <f>EXQUISITECES!AH19</f>
        <v>1698.3199999999997</v>
      </c>
      <c r="E7" s="43">
        <f>HOYADA!AH19</f>
        <v>2351.52</v>
      </c>
      <c r="F7" s="43">
        <f>FARMASTOP!AH19</f>
        <v>329.44</v>
      </c>
      <c r="G7" s="43">
        <f>BOCAS!AH19</f>
        <v>431.67999999999995</v>
      </c>
      <c r="H7" s="43">
        <f>LAGUNETICA!AH19</f>
        <v>3044.4799999999996</v>
      </c>
      <c r="I7" s="43">
        <f>SANANTONIO!AH19</f>
        <v>0</v>
      </c>
      <c r="J7" s="43">
        <f t="shared" si="0"/>
        <v>27599.119999999992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4454</v>
      </c>
      <c r="C10" s="43">
        <f>MODELO!AH22</f>
        <v>2435</v>
      </c>
      <c r="D10" s="43">
        <f>EXQUISITECES!AH22</f>
        <v>542</v>
      </c>
      <c r="E10" s="43">
        <f>HOYADA!AH22</f>
        <v>514</v>
      </c>
      <c r="F10" s="43">
        <f>FARMASTOP!AH22</f>
        <v>147</v>
      </c>
      <c r="G10" s="43">
        <f>BOCAS!AH22</f>
        <v>496</v>
      </c>
      <c r="H10" s="43">
        <f>LAGUNETICA!AH22</f>
        <v>1042</v>
      </c>
      <c r="I10" s="43">
        <f>SANANTONIO!AH22</f>
        <v>0</v>
      </c>
      <c r="J10" s="43">
        <f t="shared" si="0"/>
        <v>9630</v>
      </c>
    </row>
    <row r="11" spans="1:10" x14ac:dyDescent="0.25">
      <c r="A11" s="48" t="s">
        <v>26</v>
      </c>
      <c r="B11" s="43">
        <f>AUTOMERCADO!AH23</f>
        <v>25336.699999999997</v>
      </c>
      <c r="C11" s="43">
        <f>MODELO!AH23</f>
        <v>13861.079999999998</v>
      </c>
      <c r="D11" s="43">
        <f>EXQUISITECES!AH23</f>
        <v>3083.42</v>
      </c>
      <c r="E11" s="43">
        <f>HOYADA!AH23</f>
        <v>2921.5200000000004</v>
      </c>
      <c r="F11" s="43">
        <f>FARMASTOP!AH23</f>
        <v>836.74</v>
      </c>
      <c r="G11" s="43">
        <f>BOCAS!AH23</f>
        <v>2825.6800000000003</v>
      </c>
      <c r="H11" s="43">
        <f>LAGUNETICA!AH23</f>
        <v>5928.68</v>
      </c>
      <c r="I11" s="43">
        <f>SANANTONIO!AH23</f>
        <v>0</v>
      </c>
      <c r="J11" s="43">
        <f t="shared" si="0"/>
        <v>54793.82</v>
      </c>
    </row>
    <row r="12" spans="1:10" x14ac:dyDescent="0.25">
      <c r="A12" s="46" t="s">
        <v>28</v>
      </c>
      <c r="B12" s="43">
        <f>AUTOMERCADO!AH24</f>
        <v>67</v>
      </c>
      <c r="C12" s="43">
        <f>MODELO!AH24</f>
        <v>22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89</v>
      </c>
    </row>
    <row r="13" spans="1:10" x14ac:dyDescent="0.25">
      <c r="A13" s="46" t="s">
        <v>31</v>
      </c>
      <c r="B13" s="43">
        <f>AUTOMERCADO!AH25</f>
        <v>380.56</v>
      </c>
      <c r="C13" s="43">
        <f>MODELO!AH25</f>
        <v>124.96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505.52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67</v>
      </c>
      <c r="C18" s="43">
        <f>MODELO!AH30</f>
        <v>22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89</v>
      </c>
    </row>
    <row r="19" spans="1:10" x14ac:dyDescent="0.25">
      <c r="A19" s="48" t="s">
        <v>33</v>
      </c>
      <c r="B19" s="43">
        <f>AUTOMERCADO!AH31</f>
        <v>380.56</v>
      </c>
      <c r="C19" s="43">
        <f>MODELO!AH31</f>
        <v>124.96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505.52</v>
      </c>
    </row>
    <row r="20" spans="1:10" x14ac:dyDescent="0.25">
      <c r="A20" s="46" t="s">
        <v>34</v>
      </c>
      <c r="B20" s="43">
        <f>AUTOMERCADO!AH32</f>
        <v>296.45999999999998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10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306.45999999999998</v>
      </c>
    </row>
    <row r="21" spans="1:10" x14ac:dyDescent="0.25">
      <c r="A21" s="46" t="s">
        <v>35</v>
      </c>
      <c r="B21" s="43">
        <f>AUTOMERCADO!AH33</f>
        <v>1689.8220000000001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57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1746.8220000000001</v>
      </c>
    </row>
    <row r="22" spans="1:10" x14ac:dyDescent="0.25">
      <c r="A22" s="46" t="s">
        <v>36</v>
      </c>
      <c r="B22" s="43">
        <f>AUTOMERCADO!AH34</f>
        <v>174.83</v>
      </c>
      <c r="C22" s="43">
        <f>MODELO!AH34</f>
        <v>0</v>
      </c>
      <c r="D22" s="43">
        <f>EXQUISITECES!AH34</f>
        <v>23.48</v>
      </c>
      <c r="E22" s="43">
        <f>HOYADA!AH34</f>
        <v>0</v>
      </c>
      <c r="F22" s="43">
        <f>FARMASTOP!AH34</f>
        <v>0</v>
      </c>
      <c r="G22" s="43">
        <f>BOCAS!AH34</f>
        <v>12.27</v>
      </c>
      <c r="H22" s="43">
        <f>LAGUNETICA!AH34</f>
        <v>0</v>
      </c>
      <c r="I22" s="43">
        <f>SANANTONIO!AH34</f>
        <v>0</v>
      </c>
      <c r="J22" s="43">
        <f t="shared" si="0"/>
        <v>210.58</v>
      </c>
    </row>
    <row r="23" spans="1:10" x14ac:dyDescent="0.25">
      <c r="A23" s="46" t="s">
        <v>35</v>
      </c>
      <c r="B23" s="43">
        <f>AUTOMERCADO!AH35</f>
        <v>993.03440000000001</v>
      </c>
      <c r="C23" s="43">
        <f>MODELO!AH35</f>
        <v>0</v>
      </c>
      <c r="D23" s="43">
        <f>EXQUISITECES!AH35</f>
        <v>133.3664</v>
      </c>
      <c r="E23" s="43">
        <f>HOYADA!AH35</f>
        <v>0</v>
      </c>
      <c r="F23" s="43">
        <f>FARMASTOP!AH35</f>
        <v>0</v>
      </c>
      <c r="G23" s="43">
        <f>BOCAS!AH35</f>
        <v>69.693599999999989</v>
      </c>
      <c r="H23" s="43">
        <f>LAGUNETICA!AH35</f>
        <v>0</v>
      </c>
      <c r="I23" s="43">
        <f>SANANTONIO!AH35</f>
        <v>0</v>
      </c>
      <c r="J23" s="43">
        <f t="shared" si="0"/>
        <v>1196.0944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471.29</v>
      </c>
      <c r="C26" s="43">
        <f>MODELO!AH38</f>
        <v>0</v>
      </c>
      <c r="D26" s="43">
        <f>EXQUISITECES!AH38</f>
        <v>23.48</v>
      </c>
      <c r="E26" s="43">
        <f>HOYADA!AH38</f>
        <v>0</v>
      </c>
      <c r="F26" s="43">
        <f>FARMASTOP!AH38</f>
        <v>10</v>
      </c>
      <c r="G26" s="43">
        <f>BOCAS!AH38</f>
        <v>12.27</v>
      </c>
      <c r="H26" s="43">
        <f>LAGUNETICA!AH38</f>
        <v>0</v>
      </c>
      <c r="I26" s="43">
        <f>SANANTONIO!AH38</f>
        <v>0</v>
      </c>
      <c r="J26" s="43">
        <f t="shared" si="0"/>
        <v>517.04000000000008</v>
      </c>
    </row>
    <row r="27" spans="1:10" x14ac:dyDescent="0.25">
      <c r="A27" s="48" t="s">
        <v>42</v>
      </c>
      <c r="B27" s="43">
        <f>AUTOMERCADO!AH39</f>
        <v>2682.8564000000001</v>
      </c>
      <c r="C27" s="43">
        <f>MODELO!AH39</f>
        <v>0</v>
      </c>
      <c r="D27" s="43">
        <f>EXQUISITECES!AH39</f>
        <v>133.3664</v>
      </c>
      <c r="E27" s="43">
        <f>HOYADA!AH39</f>
        <v>0</v>
      </c>
      <c r="F27" s="43">
        <f>FARMASTOP!AH39</f>
        <v>57</v>
      </c>
      <c r="G27" s="43">
        <f>BOCAS!AH39</f>
        <v>69.693599999999989</v>
      </c>
      <c r="H27" s="43">
        <f>LAGUNETICA!AH39</f>
        <v>0</v>
      </c>
      <c r="I27" s="43">
        <f>SANANTONIO!AH39</f>
        <v>0</v>
      </c>
      <c r="J27" s="43">
        <f t="shared" si="0"/>
        <v>2942.9164000000001</v>
      </c>
    </row>
    <row r="28" spans="1:10" x14ac:dyDescent="0.25">
      <c r="A28" s="46" t="s">
        <v>43</v>
      </c>
      <c r="B28" s="43">
        <f>AUTOMERCADO!AH40</f>
        <v>89.54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87.97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177.51</v>
      </c>
    </row>
    <row r="29" spans="1:10" x14ac:dyDescent="0.25">
      <c r="A29" s="46" t="s">
        <v>44</v>
      </c>
      <c r="B29" s="43">
        <f>AUTOMERCADO!AH41</f>
        <v>510.37800000000004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501.42900000000003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1011.807</v>
      </c>
    </row>
    <row r="30" spans="1:10" x14ac:dyDescent="0.25">
      <c r="A30" s="46" t="s">
        <v>45</v>
      </c>
      <c r="B30" s="43">
        <f>AUTOMERCADO!AH42</f>
        <v>194.76999999999998</v>
      </c>
      <c r="C30" s="43">
        <f>MODELO!AH42</f>
        <v>4.6100000000000003</v>
      </c>
      <c r="D30" s="43">
        <f>EXQUISITECES!AH42</f>
        <v>0</v>
      </c>
      <c r="E30" s="43">
        <f>HOYADA!AH42</f>
        <v>34.880000000000003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234.26</v>
      </c>
    </row>
    <row r="31" spans="1:10" x14ac:dyDescent="0.25">
      <c r="A31" s="46" t="s">
        <v>44</v>
      </c>
      <c r="B31" s="43">
        <f>AUTOMERCADO!AH43</f>
        <v>1106.2936</v>
      </c>
      <c r="C31" s="43">
        <f>MODELO!AH43</f>
        <v>26.184799999999999</v>
      </c>
      <c r="D31" s="43">
        <f>EXQUISITECES!AH43</f>
        <v>0</v>
      </c>
      <c r="E31" s="43">
        <f>HOYADA!AH43</f>
        <v>198.11840000000001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1330.5968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284.31</v>
      </c>
      <c r="C34" s="43">
        <f>MODELO!AH46</f>
        <v>4.6100000000000003</v>
      </c>
      <c r="D34" s="43">
        <f>EXQUISITECES!AH46</f>
        <v>0</v>
      </c>
      <c r="E34" s="43">
        <f>HOYADA!AH46</f>
        <v>34.880000000000003</v>
      </c>
      <c r="F34" s="43">
        <f>FARMASTOP!AH46</f>
        <v>87.97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411.77</v>
      </c>
    </row>
    <row r="35" spans="1:10" x14ac:dyDescent="0.25">
      <c r="A35" s="48" t="s">
        <v>48</v>
      </c>
      <c r="B35" s="43">
        <f>AUTOMERCADO!AH47</f>
        <v>1616.6716000000001</v>
      </c>
      <c r="C35" s="43">
        <f>MODELO!AH47</f>
        <v>26.184799999999999</v>
      </c>
      <c r="D35" s="43">
        <f>EXQUISITECES!AH47</f>
        <v>0</v>
      </c>
      <c r="E35" s="43">
        <f>HOYADA!AH47</f>
        <v>198.11840000000001</v>
      </c>
      <c r="F35" s="43">
        <f>FARMASTOP!AH47</f>
        <v>501.42900000000003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2342.4038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31126.270000000004</v>
      </c>
      <c r="C37" s="43">
        <f>MODELO!AH49</f>
        <v>14436.280000000002</v>
      </c>
      <c r="D37" s="43">
        <f>EXQUISITECES!AH49</f>
        <v>2692.46</v>
      </c>
      <c r="E37" s="43">
        <f>HOYADA!AH49</f>
        <v>5237.1899999999996</v>
      </c>
      <c r="F37" s="43">
        <f>FARMASTOP!AH49</f>
        <v>868.16</v>
      </c>
      <c r="G37" s="43">
        <f>BOCAS!AH49</f>
        <v>2847.6800000000003</v>
      </c>
      <c r="H37" s="43">
        <f>LAGUNETICA!AH49</f>
        <v>2597.6099999999997</v>
      </c>
      <c r="I37" s="43">
        <f>SANANTONIO!AH49</f>
        <v>0</v>
      </c>
      <c r="J37" s="43">
        <f t="shared" si="0"/>
        <v>59805.650000000009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4866.07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4274.22</v>
      </c>
      <c r="I40" s="43">
        <f>SANANTONIO!AH52</f>
        <v>0</v>
      </c>
      <c r="J40" s="43">
        <f t="shared" si="0"/>
        <v>9140.2900000000009</v>
      </c>
    </row>
    <row r="41" spans="1:10" x14ac:dyDescent="0.25">
      <c r="A41" s="74" t="s">
        <v>18</v>
      </c>
      <c r="B41" s="43">
        <f>AUTOMERCADO!AH53</f>
        <v>2499.19</v>
      </c>
      <c r="C41" s="43">
        <f>MODELO!AH53</f>
        <v>2488.02</v>
      </c>
      <c r="D41" s="43">
        <f>EXQUISITECES!AH53</f>
        <v>678.67</v>
      </c>
      <c r="E41" s="43">
        <f>HOYADA!AH53</f>
        <v>1229.72</v>
      </c>
      <c r="F41" s="43">
        <f>FARMASTOP!AH53</f>
        <v>179.78</v>
      </c>
      <c r="G41" s="43">
        <f>BOCAS!AH53</f>
        <v>149.1</v>
      </c>
      <c r="H41" s="43">
        <f>LAGUNETICA!AH53</f>
        <v>1107.33</v>
      </c>
      <c r="I41" s="43">
        <f>SANANTONIO!AH53</f>
        <v>0</v>
      </c>
      <c r="J41" s="43">
        <f t="shared" si="0"/>
        <v>8331.8100000000013</v>
      </c>
    </row>
    <row r="42" spans="1:10" x14ac:dyDescent="0.25">
      <c r="A42" s="74" t="s">
        <v>114</v>
      </c>
      <c r="B42" s="43">
        <f>AUTOMERCADO!AH54</f>
        <v>1088.72</v>
      </c>
      <c r="C42" s="43">
        <f>MODELO!AH54</f>
        <v>246.92000000000002</v>
      </c>
      <c r="D42" s="43">
        <f>EXQUISITECES!AH54</f>
        <v>0</v>
      </c>
      <c r="E42" s="43">
        <f>HOYADA!AH54</f>
        <v>22.5</v>
      </c>
      <c r="F42" s="43">
        <f>FARMASTOP!AH54</f>
        <v>30.56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1388.7</v>
      </c>
    </row>
    <row r="43" spans="1:10" x14ac:dyDescent="0.25">
      <c r="A43" s="74" t="s">
        <v>52</v>
      </c>
      <c r="B43" s="43">
        <f>AUTOMERCADO!AH55</f>
        <v>1766.7800000000002</v>
      </c>
      <c r="C43" s="43">
        <f>MODELO!AH55</f>
        <v>552.5</v>
      </c>
      <c r="D43" s="43">
        <f>EXQUISITECES!AH55</f>
        <v>0</v>
      </c>
      <c r="E43" s="43">
        <f>HOYADA!AH55</f>
        <v>12.37</v>
      </c>
      <c r="F43" s="43">
        <f>FARMASTOP!AH55</f>
        <v>92.47</v>
      </c>
      <c r="G43" s="43">
        <f>BOCAS!AH55</f>
        <v>5.62</v>
      </c>
      <c r="H43" s="43">
        <f>LAGUNETICA!AH55</f>
        <v>0</v>
      </c>
      <c r="I43" s="43">
        <f>SANANTONIO!AH55</f>
        <v>0</v>
      </c>
      <c r="J43" s="43">
        <f t="shared" si="0"/>
        <v>2429.7399999999998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35.700000000000003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35.700000000000003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46.68</v>
      </c>
      <c r="I47" s="43">
        <f>SANANTONIO!AH59</f>
        <v>0</v>
      </c>
      <c r="J47" s="43">
        <f t="shared" si="0"/>
        <v>46.68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69539.948000000004</v>
      </c>
      <c r="C52" s="75">
        <f>MODELO!AH64</f>
        <v>38372.714800000002</v>
      </c>
      <c r="D52" s="75">
        <f>EXQUISITECES!AH64</f>
        <v>6908.916400000001</v>
      </c>
      <c r="E52" s="75">
        <f>HOYADA!AH64</f>
        <v>11106.418399999999</v>
      </c>
      <c r="F52" s="75">
        <f>FARMASTOP!AH64</f>
        <v>2664.6390000000001</v>
      </c>
      <c r="G52" s="75">
        <f>BOCAS!AH64</f>
        <v>5958.2736000000004</v>
      </c>
      <c r="H52" s="75">
        <f>LAGUNETICA!AH64</f>
        <v>15556.02</v>
      </c>
      <c r="I52" s="75">
        <f>SANANTONIO!AH64</f>
        <v>0</v>
      </c>
      <c r="J52" s="75">
        <f t="shared" si="0"/>
        <v>150106.93019999997</v>
      </c>
    </row>
    <row r="53" spans="1:10" x14ac:dyDescent="0.25">
      <c r="A53" s="56" t="s">
        <v>3</v>
      </c>
      <c r="B53" s="43">
        <f>B2</f>
        <v>69422.099999999991</v>
      </c>
      <c r="C53" s="43">
        <f t="shared" ref="C53:I53" si="1">C2</f>
        <v>38289.56</v>
      </c>
      <c r="D53" s="43">
        <f t="shared" si="1"/>
        <v>6861.6399999999994</v>
      </c>
      <c r="E53" s="43">
        <f t="shared" si="1"/>
        <v>11097.1</v>
      </c>
      <c r="F53" s="43">
        <f t="shared" si="1"/>
        <v>2659.34</v>
      </c>
      <c r="G53" s="43">
        <f t="shared" si="1"/>
        <v>5951.6900000000005</v>
      </c>
      <c r="H53" s="43">
        <f t="shared" si="1"/>
        <v>15530.840000000002</v>
      </c>
      <c r="I53" s="43">
        <f t="shared" si="1"/>
        <v>0</v>
      </c>
      <c r="J53" s="43">
        <f>J2</f>
        <v>149812.26999999999</v>
      </c>
    </row>
    <row r="54" spans="1:10" x14ac:dyDescent="0.25">
      <c r="A54" s="58" t="s">
        <v>95</v>
      </c>
      <c r="B54" s="43">
        <f>+B52-B53</f>
        <v>117.84800000001269</v>
      </c>
      <c r="C54" s="43">
        <f t="shared" ref="C54:I54" si="2">+C52-C53</f>
        <v>83.154800000003888</v>
      </c>
      <c r="D54" s="43">
        <f t="shared" si="2"/>
        <v>47.276400000001559</v>
      </c>
      <c r="E54" s="43">
        <f t="shared" si="2"/>
        <v>9.3183999999982916</v>
      </c>
      <c r="F54" s="43">
        <f t="shared" si="2"/>
        <v>5.2989999999999782</v>
      </c>
      <c r="G54" s="43">
        <f t="shared" si="2"/>
        <v>6.5835999999999331</v>
      </c>
      <c r="H54" s="43">
        <f t="shared" si="2"/>
        <v>25.179999999998472</v>
      </c>
      <c r="I54" s="43">
        <f t="shared" si="2"/>
        <v>0</v>
      </c>
      <c r="J54" s="43">
        <f>+J52-J53</f>
        <v>294.66019999998389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5.68</v>
      </c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55</v>
      </c>
      <c r="I11" s="5" t="s">
        <v>57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76</v>
      </c>
      <c r="O11" s="5" t="s">
        <v>80</v>
      </c>
      <c r="P11" s="5" t="s">
        <v>82</v>
      </c>
      <c r="Q11" s="5" t="s">
        <v>76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5936.85</v>
      </c>
      <c r="C12" s="26">
        <v>4674.1400000000003</v>
      </c>
      <c r="D12" s="26">
        <v>4776.6899999999996</v>
      </c>
      <c r="E12" s="26">
        <v>1024.3</v>
      </c>
      <c r="F12" s="26">
        <v>4280.34</v>
      </c>
      <c r="G12" s="26">
        <v>7572.54</v>
      </c>
      <c r="H12" s="26">
        <v>5538.74</v>
      </c>
      <c r="I12" s="26">
        <v>7396.97</v>
      </c>
      <c r="J12" s="26">
        <v>8560.9599999999991</v>
      </c>
      <c r="K12" s="26">
        <v>8390.18</v>
      </c>
      <c r="L12" s="26">
        <v>6339.75</v>
      </c>
      <c r="M12" s="26">
        <v>3654.55</v>
      </c>
      <c r="N12" s="26">
        <v>123.18</v>
      </c>
      <c r="O12" s="26">
        <v>1112.7</v>
      </c>
      <c r="P12" s="26">
        <v>6.36</v>
      </c>
      <c r="Q12" s="26">
        <v>33.85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69422.099999999991</v>
      </c>
      <c r="AI12" s="26">
        <v>68541.63</v>
      </c>
      <c r="AJ12" s="69">
        <f>+AI12-AH12</f>
        <v>-880.46999999998661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773.7</v>
      </c>
      <c r="C15" s="23">
        <v>211.5</v>
      </c>
      <c r="D15" s="23">
        <v>248.5</v>
      </c>
      <c r="E15" s="23"/>
      <c r="F15" s="23">
        <v>228.5</v>
      </c>
      <c r="G15" s="23">
        <v>153.5</v>
      </c>
      <c r="H15" s="23">
        <v>2.5</v>
      </c>
      <c r="I15" s="23"/>
      <c r="J15" s="23">
        <v>556.5</v>
      </c>
      <c r="K15" s="23">
        <v>66</v>
      </c>
      <c r="L15" s="23">
        <v>430</v>
      </c>
      <c r="M15" s="23">
        <v>143</v>
      </c>
      <c r="N15" s="23">
        <v>10</v>
      </c>
      <c r="O15" s="23">
        <v>184.5</v>
      </c>
      <c r="P15" s="23"/>
      <c r="Q15" s="23">
        <v>34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3042.2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341</v>
      </c>
      <c r="H16" s="31">
        <v>335</v>
      </c>
      <c r="I16" s="31">
        <v>436</v>
      </c>
      <c r="J16" s="31">
        <v>280</v>
      </c>
      <c r="K16" s="31">
        <v>334</v>
      </c>
      <c r="L16" s="31">
        <v>161</v>
      </c>
      <c r="M16" s="31"/>
      <c r="N16" s="31"/>
      <c r="O16" s="31">
        <v>12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1899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1943.7</v>
      </c>
      <c r="H17" s="22">
        <f t="shared" si="2"/>
        <v>1909.5</v>
      </c>
      <c r="I17" s="22">
        <f t="shared" si="2"/>
        <v>2485.2000000000003</v>
      </c>
      <c r="J17" s="22">
        <f t="shared" si="2"/>
        <v>1596</v>
      </c>
      <c r="K17" s="22">
        <f t="shared" si="2"/>
        <v>1903.8</v>
      </c>
      <c r="L17" s="22">
        <f t="shared" si="2"/>
        <v>917.7</v>
      </c>
      <c r="M17" s="22">
        <f t="shared" ref="M17:R17" si="3">M16*$B$8</f>
        <v>0</v>
      </c>
      <c r="N17" s="22">
        <f t="shared" si="3"/>
        <v>0</v>
      </c>
      <c r="O17" s="22">
        <f t="shared" si="3"/>
        <v>68.400000000000006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10824.3</v>
      </c>
    </row>
    <row r="18" spans="1:36" s="32" customFormat="1" x14ac:dyDescent="0.25">
      <c r="A18" s="30" t="s">
        <v>23</v>
      </c>
      <c r="B18" s="33">
        <v>411</v>
      </c>
      <c r="C18" s="33">
        <v>285</v>
      </c>
      <c r="D18" s="33">
        <v>247</v>
      </c>
      <c r="E18" s="33">
        <v>86</v>
      </c>
      <c r="F18" s="33">
        <v>157</v>
      </c>
      <c r="G18" s="33">
        <v>213</v>
      </c>
      <c r="H18" s="33">
        <v>79</v>
      </c>
      <c r="I18" s="33">
        <v>186</v>
      </c>
      <c r="J18" s="33">
        <v>448</v>
      </c>
      <c r="K18" s="33">
        <v>216</v>
      </c>
      <c r="L18" s="33">
        <v>209</v>
      </c>
      <c r="M18" s="33"/>
      <c r="N18" s="33"/>
      <c r="O18" s="33">
        <v>18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2555</v>
      </c>
      <c r="AJ18" s="70"/>
    </row>
    <row r="19" spans="1:36" s="47" customFormat="1" x14ac:dyDescent="0.25">
      <c r="A19" s="46" t="s">
        <v>27</v>
      </c>
      <c r="B19" s="22">
        <f>B18*$B$9</f>
        <v>2334.48</v>
      </c>
      <c r="C19" s="22">
        <f t="shared" ref="C19:L19" si="5">C18*$B$9</f>
        <v>1618.8</v>
      </c>
      <c r="D19" s="22">
        <f t="shared" si="5"/>
        <v>1402.96</v>
      </c>
      <c r="E19" s="22">
        <f t="shared" si="5"/>
        <v>488.47999999999996</v>
      </c>
      <c r="F19" s="22">
        <f t="shared" si="5"/>
        <v>891.76</v>
      </c>
      <c r="G19" s="22">
        <f t="shared" si="5"/>
        <v>1209.8399999999999</v>
      </c>
      <c r="H19" s="22">
        <f t="shared" si="5"/>
        <v>448.71999999999997</v>
      </c>
      <c r="I19" s="22">
        <f t="shared" si="5"/>
        <v>1056.48</v>
      </c>
      <c r="J19" s="22">
        <f t="shared" si="5"/>
        <v>2544.64</v>
      </c>
      <c r="K19" s="22">
        <f t="shared" si="5"/>
        <v>1226.8799999999999</v>
      </c>
      <c r="L19" s="22">
        <f t="shared" si="5"/>
        <v>1187.1199999999999</v>
      </c>
      <c r="M19" s="22">
        <f t="shared" ref="M19:R19" si="6">M18*$B$9</f>
        <v>0</v>
      </c>
      <c r="N19" s="22">
        <f t="shared" si="6"/>
        <v>0</v>
      </c>
      <c r="O19" s="22">
        <f t="shared" si="6"/>
        <v>102.24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14512.399999999996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411</v>
      </c>
      <c r="C22" s="20">
        <f t="shared" ref="C22:L22" si="11">+C16+C18+C20</f>
        <v>285</v>
      </c>
      <c r="D22" s="20">
        <f t="shared" si="11"/>
        <v>247</v>
      </c>
      <c r="E22" s="20">
        <f t="shared" si="11"/>
        <v>86</v>
      </c>
      <c r="F22" s="20">
        <f t="shared" si="11"/>
        <v>157</v>
      </c>
      <c r="G22" s="20">
        <f t="shared" si="11"/>
        <v>554</v>
      </c>
      <c r="H22" s="20">
        <f t="shared" si="11"/>
        <v>414</v>
      </c>
      <c r="I22" s="20">
        <f t="shared" si="11"/>
        <v>622</v>
      </c>
      <c r="J22" s="20">
        <f t="shared" si="11"/>
        <v>728</v>
      </c>
      <c r="K22" s="20">
        <f t="shared" si="11"/>
        <v>550</v>
      </c>
      <c r="L22" s="20">
        <f t="shared" si="11"/>
        <v>370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30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4454</v>
      </c>
    </row>
    <row r="23" spans="1:36" s="47" customFormat="1" x14ac:dyDescent="0.25">
      <c r="A23" s="48" t="s">
        <v>26</v>
      </c>
      <c r="B23" s="19">
        <f>+B17+B19+B21</f>
        <v>2334.48</v>
      </c>
      <c r="C23" s="19">
        <f t="shared" ref="C23:L23" si="14">+C17+C19+C21</f>
        <v>1618.8</v>
      </c>
      <c r="D23" s="19">
        <f t="shared" si="14"/>
        <v>1402.96</v>
      </c>
      <c r="E23" s="19">
        <f t="shared" si="14"/>
        <v>488.47999999999996</v>
      </c>
      <c r="F23" s="19">
        <f t="shared" si="14"/>
        <v>891.76</v>
      </c>
      <c r="G23" s="19">
        <f t="shared" si="14"/>
        <v>3153.54</v>
      </c>
      <c r="H23" s="19">
        <f t="shared" si="14"/>
        <v>2358.2199999999998</v>
      </c>
      <c r="I23" s="19">
        <f t="shared" si="14"/>
        <v>3541.6800000000003</v>
      </c>
      <c r="J23" s="19">
        <f t="shared" si="14"/>
        <v>4140.6399999999994</v>
      </c>
      <c r="K23" s="19">
        <f t="shared" si="14"/>
        <v>3130.68</v>
      </c>
      <c r="L23" s="19">
        <f t="shared" si="14"/>
        <v>2104.8199999999997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170.64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25336.699999999997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15</v>
      </c>
      <c r="G24" s="34"/>
      <c r="H24" s="34"/>
      <c r="I24" s="34">
        <v>2</v>
      </c>
      <c r="J24" s="34">
        <v>0</v>
      </c>
      <c r="K24" s="34">
        <v>50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67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85.199999999999989</v>
      </c>
      <c r="G25" s="22">
        <f t="shared" si="18"/>
        <v>0</v>
      </c>
      <c r="H25" s="22">
        <f t="shared" si="18"/>
        <v>0</v>
      </c>
      <c r="I25" s="22">
        <f t="shared" si="18"/>
        <v>11.36</v>
      </c>
      <c r="J25" s="22">
        <f t="shared" si="18"/>
        <v>0</v>
      </c>
      <c r="K25" s="22">
        <f t="shared" si="18"/>
        <v>284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380.56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15</v>
      </c>
      <c r="G30" s="21">
        <f t="shared" si="23"/>
        <v>0</v>
      </c>
      <c r="H30" s="21">
        <f t="shared" si="23"/>
        <v>0</v>
      </c>
      <c r="I30" s="21">
        <f t="shared" si="23"/>
        <v>2</v>
      </c>
      <c r="J30" s="21">
        <f t="shared" si="23"/>
        <v>0</v>
      </c>
      <c r="K30" s="21">
        <f t="shared" si="23"/>
        <v>50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67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85.199999999999989</v>
      </c>
      <c r="G31" s="19">
        <f t="shared" si="26"/>
        <v>0</v>
      </c>
      <c r="H31" s="19">
        <f t="shared" si="26"/>
        <v>0</v>
      </c>
      <c r="I31" s="19">
        <f t="shared" si="26"/>
        <v>11.36</v>
      </c>
      <c r="J31" s="19">
        <f t="shared" si="26"/>
        <v>0</v>
      </c>
      <c r="K31" s="19">
        <f t="shared" si="26"/>
        <v>284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380.56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81.790000000000006</v>
      </c>
      <c r="I32" s="36">
        <v>50.99</v>
      </c>
      <c r="J32" s="36">
        <v>61.92</v>
      </c>
      <c r="K32" s="36">
        <v>101.76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296.45999999999998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466.20300000000003</v>
      </c>
      <c r="I33" s="22">
        <f t="shared" si="30"/>
        <v>290.64300000000003</v>
      </c>
      <c r="J33" s="22">
        <f t="shared" si="30"/>
        <v>352.94400000000002</v>
      </c>
      <c r="K33" s="22">
        <f t="shared" si="30"/>
        <v>580.03200000000004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1689.8220000000001</v>
      </c>
    </row>
    <row r="34" spans="1:34" x14ac:dyDescent="0.25">
      <c r="A34" s="13" t="s">
        <v>36</v>
      </c>
      <c r="B34" s="38">
        <v>50</v>
      </c>
      <c r="C34" s="38"/>
      <c r="D34" s="38">
        <v>62.77</v>
      </c>
      <c r="E34" s="38">
        <v>20</v>
      </c>
      <c r="F34" s="38">
        <v>42.06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174.83</v>
      </c>
    </row>
    <row r="35" spans="1:34" s="47" customFormat="1" x14ac:dyDescent="0.25">
      <c r="A35" s="46" t="s">
        <v>35</v>
      </c>
      <c r="B35" s="22">
        <f>B34*$B$9</f>
        <v>284</v>
      </c>
      <c r="C35" s="22">
        <f t="shared" ref="C35:L35" si="33">C34*$B$9</f>
        <v>0</v>
      </c>
      <c r="D35" s="22">
        <f t="shared" si="33"/>
        <v>356.53359999999998</v>
      </c>
      <c r="E35" s="22">
        <f t="shared" si="33"/>
        <v>113.6</v>
      </c>
      <c r="F35" s="22">
        <f t="shared" si="33"/>
        <v>238.9008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993.03440000000001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50</v>
      </c>
      <c r="C38" s="20">
        <f t="shared" ref="C38:L38" si="39">+C32+C34+C36</f>
        <v>0</v>
      </c>
      <c r="D38" s="20">
        <f t="shared" si="39"/>
        <v>62.77</v>
      </c>
      <c r="E38" s="20">
        <f t="shared" si="39"/>
        <v>20</v>
      </c>
      <c r="F38" s="20">
        <f t="shared" si="39"/>
        <v>42.06</v>
      </c>
      <c r="G38" s="20">
        <f t="shared" si="39"/>
        <v>0</v>
      </c>
      <c r="H38" s="20">
        <f t="shared" si="39"/>
        <v>81.790000000000006</v>
      </c>
      <c r="I38" s="20">
        <f t="shared" si="39"/>
        <v>50.99</v>
      </c>
      <c r="J38" s="20">
        <f t="shared" si="39"/>
        <v>61.92</v>
      </c>
      <c r="K38" s="20">
        <f t="shared" si="39"/>
        <v>101.76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471.29</v>
      </c>
    </row>
    <row r="39" spans="1:34" s="47" customFormat="1" x14ac:dyDescent="0.25">
      <c r="A39" s="48" t="s">
        <v>42</v>
      </c>
      <c r="B39" s="19">
        <f>+B33+B35+B37</f>
        <v>284</v>
      </c>
      <c r="C39" s="19">
        <f t="shared" ref="C39:L39" si="42">+C33+C35+C37</f>
        <v>0</v>
      </c>
      <c r="D39" s="19">
        <f t="shared" si="42"/>
        <v>356.53359999999998</v>
      </c>
      <c r="E39" s="19">
        <f t="shared" si="42"/>
        <v>113.6</v>
      </c>
      <c r="F39" s="19">
        <f t="shared" si="42"/>
        <v>238.9008</v>
      </c>
      <c r="G39" s="19">
        <f t="shared" si="42"/>
        <v>0</v>
      </c>
      <c r="H39" s="19">
        <f t="shared" si="42"/>
        <v>466.20300000000003</v>
      </c>
      <c r="I39" s="19">
        <f t="shared" si="42"/>
        <v>290.64300000000003</v>
      </c>
      <c r="J39" s="19">
        <f t="shared" si="42"/>
        <v>352.94400000000002</v>
      </c>
      <c r="K39" s="19">
        <f t="shared" si="42"/>
        <v>580.03200000000004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2682.8564000000001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43.71</v>
      </c>
      <c r="J40" s="36">
        <v>8.1300000000000008</v>
      </c>
      <c r="K40" s="36">
        <v>15.31</v>
      </c>
      <c r="L40" s="36">
        <v>22.39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89.54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249.14700000000002</v>
      </c>
      <c r="J41" s="22">
        <f t="shared" si="45"/>
        <v>46.341000000000008</v>
      </c>
      <c r="K41" s="22">
        <f t="shared" si="45"/>
        <v>87.26700000000001</v>
      </c>
      <c r="L41" s="22">
        <f t="shared" si="45"/>
        <v>127.623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510.37800000000004</v>
      </c>
    </row>
    <row r="42" spans="1:34" x14ac:dyDescent="0.25">
      <c r="A42" s="13" t="s">
        <v>45</v>
      </c>
      <c r="B42" s="38">
        <v>61.12</v>
      </c>
      <c r="C42" s="38"/>
      <c r="D42" s="38"/>
      <c r="E42" s="38"/>
      <c r="F42" s="38">
        <v>57.01</v>
      </c>
      <c r="G42" s="38"/>
      <c r="H42" s="38"/>
      <c r="I42" s="38"/>
      <c r="J42" s="38"/>
      <c r="K42" s="38"/>
      <c r="L42" s="38">
        <v>76.64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194.76999999999998</v>
      </c>
    </row>
    <row r="43" spans="1:34" s="47" customFormat="1" x14ac:dyDescent="0.25">
      <c r="A43" s="46" t="s">
        <v>44</v>
      </c>
      <c r="B43" s="22">
        <f>B42*$B$9</f>
        <v>347.16159999999996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323.8168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435.3152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1106.2936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61.12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57.01</v>
      </c>
      <c r="G46" s="20">
        <f t="shared" si="54"/>
        <v>0</v>
      </c>
      <c r="H46" s="20">
        <f t="shared" si="54"/>
        <v>0</v>
      </c>
      <c r="I46" s="20">
        <f t="shared" si="54"/>
        <v>43.71</v>
      </c>
      <c r="J46" s="20">
        <f t="shared" si="54"/>
        <v>8.1300000000000008</v>
      </c>
      <c r="K46" s="20">
        <f t="shared" si="54"/>
        <v>15.31</v>
      </c>
      <c r="L46" s="20">
        <f t="shared" si="54"/>
        <v>99.03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284.31</v>
      </c>
    </row>
    <row r="47" spans="1:34" s="47" customFormat="1" x14ac:dyDescent="0.25">
      <c r="A47" s="48" t="s">
        <v>48</v>
      </c>
      <c r="B47" s="19">
        <f>+B41+B43+B45</f>
        <v>347.16159999999996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323.8168</v>
      </c>
      <c r="G47" s="19">
        <f t="shared" si="57"/>
        <v>0</v>
      </c>
      <c r="H47" s="19">
        <f t="shared" si="57"/>
        <v>0</v>
      </c>
      <c r="I47" s="19">
        <f t="shared" si="57"/>
        <v>249.14700000000002</v>
      </c>
      <c r="J47" s="19">
        <f t="shared" si="57"/>
        <v>46.341000000000008</v>
      </c>
      <c r="K47" s="19">
        <f t="shared" si="57"/>
        <v>87.26700000000001</v>
      </c>
      <c r="L47" s="19">
        <f t="shared" si="57"/>
        <v>562.93820000000005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1616.6716000000001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1360.62</v>
      </c>
      <c r="C49" s="44">
        <v>2255.59</v>
      </c>
      <c r="D49" s="44">
        <v>1820.22</v>
      </c>
      <c r="E49" s="44">
        <v>424.4</v>
      </c>
      <c r="F49" s="44">
        <v>2409.27</v>
      </c>
      <c r="G49" s="44">
        <v>3000.39</v>
      </c>
      <c r="H49" s="44">
        <v>2350.8000000000002</v>
      </c>
      <c r="I49" s="44">
        <v>3128.03</v>
      </c>
      <c r="J49" s="44">
        <v>3040.53</v>
      </c>
      <c r="K49" s="44">
        <v>4246.97</v>
      </c>
      <c r="L49" s="44">
        <v>3159.79</v>
      </c>
      <c r="M49" s="45">
        <v>3158.33</v>
      </c>
      <c r="N49" s="45">
        <v>113.27</v>
      </c>
      <c r="O49" s="45">
        <v>651.70000000000005</v>
      </c>
      <c r="P49" s="45">
        <v>6.36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31126.270000000004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398.12</v>
      </c>
      <c r="C53" s="44">
        <v>540.91</v>
      </c>
      <c r="D53" s="44">
        <v>56.83</v>
      </c>
      <c r="E53" s="44"/>
      <c r="F53" s="44"/>
      <c r="G53" s="44">
        <v>768.27</v>
      </c>
      <c r="H53" s="44">
        <v>106.66</v>
      </c>
      <c r="I53" s="44">
        <v>272.52999999999997</v>
      </c>
      <c r="J53" s="44">
        <v>268.89</v>
      </c>
      <c r="K53" s="44"/>
      <c r="L53" s="44"/>
      <c r="M53" s="45"/>
      <c r="N53" s="45"/>
      <c r="O53" s="45">
        <v>86.98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2499.19</v>
      </c>
    </row>
    <row r="54" spans="1:34" x14ac:dyDescent="0.25">
      <c r="A54" s="17" t="s">
        <v>114</v>
      </c>
      <c r="B54" s="44"/>
      <c r="C54" s="44"/>
      <c r="D54" s="44">
        <v>886.08</v>
      </c>
      <c r="E54" s="44"/>
      <c r="F54" s="44"/>
      <c r="G54" s="44">
        <v>202.64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1088.72</v>
      </c>
    </row>
    <row r="55" spans="1:34" x14ac:dyDescent="0.25">
      <c r="A55" s="17" t="s">
        <v>52</v>
      </c>
      <c r="B55" s="44">
        <v>442.78</v>
      </c>
      <c r="C55" s="44">
        <v>49.01</v>
      </c>
      <c r="D55" s="44">
        <v>6</v>
      </c>
      <c r="E55" s="44">
        <v>19.64</v>
      </c>
      <c r="F55" s="44">
        <v>102.96</v>
      </c>
      <c r="G55" s="44">
        <v>294.49</v>
      </c>
      <c r="H55" s="44">
        <v>250.94</v>
      </c>
      <c r="I55" s="44"/>
      <c r="J55" s="44">
        <v>137.18</v>
      </c>
      <c r="K55" s="44"/>
      <c r="L55" s="44">
        <v>85.8</v>
      </c>
      <c r="M55" s="45">
        <v>353.6</v>
      </c>
      <c r="N55" s="45"/>
      <c r="O55" s="45">
        <v>24.38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1766.7800000000002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5940.8616000000002</v>
      </c>
      <c r="C64" s="53">
        <f t="shared" ref="C64:AG64" si="61">+C15+C23+C31+C39+C47+C48+C49+C50+C51+C52+C53+C54+C55+C56+C57+C58+C59+C60+C61+C62+C63</f>
        <v>4675.8100000000004</v>
      </c>
      <c r="D64" s="53">
        <f t="shared" si="61"/>
        <v>4777.1235999999999</v>
      </c>
      <c r="E64" s="53">
        <f t="shared" si="61"/>
        <v>1046.1200000000001</v>
      </c>
      <c r="F64" s="53">
        <f t="shared" si="61"/>
        <v>4280.4075999999995</v>
      </c>
      <c r="G64" s="53">
        <f t="shared" si="61"/>
        <v>7572.8300000000008</v>
      </c>
      <c r="H64" s="53">
        <f t="shared" si="61"/>
        <v>5535.3229999999994</v>
      </c>
      <c r="I64" s="53">
        <f t="shared" si="61"/>
        <v>7493.39</v>
      </c>
      <c r="J64" s="53">
        <f t="shared" si="61"/>
        <v>8543.0249999999996</v>
      </c>
      <c r="K64" s="53">
        <f t="shared" si="61"/>
        <v>8394.9490000000005</v>
      </c>
      <c r="L64" s="53">
        <f t="shared" si="61"/>
        <v>6343.3481999999995</v>
      </c>
      <c r="M64" s="53">
        <f t="shared" si="61"/>
        <v>3654.93</v>
      </c>
      <c r="N64" s="53">
        <f t="shared" si="61"/>
        <v>123.27</v>
      </c>
      <c r="O64" s="53">
        <f t="shared" si="61"/>
        <v>1118.2</v>
      </c>
      <c r="P64" s="53">
        <f t="shared" si="61"/>
        <v>6.36</v>
      </c>
      <c r="Q64" s="53">
        <f t="shared" si="61"/>
        <v>34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69539.948000000004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D</v>
      </c>
      <c r="I66" s="55" t="str">
        <f t="shared" si="62"/>
        <v>CAJA 3 D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12 N</v>
      </c>
      <c r="O66" s="55" t="str">
        <f t="shared" si="62"/>
        <v>CAJA 14 N</v>
      </c>
      <c r="P66" s="55" t="str">
        <f t="shared" si="62"/>
        <v>CAJA 15 N</v>
      </c>
      <c r="Q66" s="55" t="str">
        <f t="shared" si="62"/>
        <v>CAJA 12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5936.85</v>
      </c>
      <c r="C67" s="57">
        <f t="shared" ref="C67:L67" si="63">C12</f>
        <v>4674.1400000000003</v>
      </c>
      <c r="D67" s="57">
        <f t="shared" si="63"/>
        <v>4776.6899999999996</v>
      </c>
      <c r="E67" s="57">
        <f t="shared" si="63"/>
        <v>1024.3</v>
      </c>
      <c r="F67" s="57">
        <f t="shared" si="63"/>
        <v>4280.34</v>
      </c>
      <c r="G67" s="57">
        <f t="shared" si="63"/>
        <v>7572.54</v>
      </c>
      <c r="H67" s="57">
        <f t="shared" si="63"/>
        <v>5538.74</v>
      </c>
      <c r="I67" s="57">
        <f t="shared" si="63"/>
        <v>7396.97</v>
      </c>
      <c r="J67" s="57">
        <f t="shared" si="63"/>
        <v>8560.9599999999991</v>
      </c>
      <c r="K67" s="57">
        <f t="shared" si="63"/>
        <v>8390.18</v>
      </c>
      <c r="L67" s="57">
        <f t="shared" si="63"/>
        <v>6339.75</v>
      </c>
      <c r="M67" s="57">
        <f t="shared" ref="M67:AG67" si="64">M12</f>
        <v>3654.55</v>
      </c>
      <c r="N67" s="57">
        <f t="shared" si="64"/>
        <v>123.18</v>
      </c>
      <c r="O67" s="57">
        <f t="shared" si="64"/>
        <v>1112.7</v>
      </c>
      <c r="P67" s="57">
        <f t="shared" si="64"/>
        <v>6.36</v>
      </c>
      <c r="Q67" s="57">
        <f t="shared" si="64"/>
        <v>33.85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69422.099999999991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5936.85</v>
      </c>
      <c r="C69" s="59">
        <f t="shared" ref="C69:L69" si="67">+C67+C68</f>
        <v>4674.1400000000003</v>
      </c>
      <c r="D69" s="59">
        <f t="shared" si="67"/>
        <v>4776.6899999999996</v>
      </c>
      <c r="E69" s="59">
        <f t="shared" si="67"/>
        <v>1024.3</v>
      </c>
      <c r="F69" s="59">
        <f t="shared" si="67"/>
        <v>4280.34</v>
      </c>
      <c r="G69" s="59">
        <f t="shared" si="67"/>
        <v>7572.54</v>
      </c>
      <c r="H69" s="59">
        <f t="shared" si="67"/>
        <v>5538.74</v>
      </c>
      <c r="I69" s="59">
        <f t="shared" si="67"/>
        <v>7396.97</v>
      </c>
      <c r="J69" s="59">
        <f t="shared" si="67"/>
        <v>8560.9599999999991</v>
      </c>
      <c r="K69" s="59">
        <f t="shared" si="67"/>
        <v>8390.18</v>
      </c>
      <c r="L69" s="59">
        <f t="shared" si="67"/>
        <v>6339.75</v>
      </c>
      <c r="M69" s="59">
        <f t="shared" ref="M69:AG69" si="68">+M67+M68</f>
        <v>3654.55</v>
      </c>
      <c r="N69" s="59">
        <f t="shared" si="68"/>
        <v>123.18</v>
      </c>
      <c r="O69" s="59">
        <f t="shared" si="68"/>
        <v>1112.7</v>
      </c>
      <c r="P69" s="59">
        <f t="shared" si="68"/>
        <v>6.36</v>
      </c>
      <c r="Q69" s="59">
        <f t="shared" si="68"/>
        <v>33.85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69422.099999999991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4.0115999999998166</v>
      </c>
      <c r="C70" s="57">
        <f t="shared" si="69"/>
        <v>1.6700000000000728</v>
      </c>
      <c r="D70" s="57">
        <f t="shared" si="69"/>
        <v>0.43360000000029686</v>
      </c>
      <c r="E70" s="57">
        <f t="shared" si="69"/>
        <v>21.820000000000164</v>
      </c>
      <c r="F70" s="57">
        <f t="shared" si="69"/>
        <v>6.7599999999401916E-2</v>
      </c>
      <c r="G70" s="57">
        <f t="shared" si="69"/>
        <v>0.29000000000087311</v>
      </c>
      <c r="H70" s="57">
        <f t="shared" si="69"/>
        <v>-3.4170000000003711</v>
      </c>
      <c r="I70" s="57">
        <f t="shared" si="69"/>
        <v>96.420000000000073</v>
      </c>
      <c r="J70" s="57">
        <f t="shared" si="69"/>
        <v>-17.934999999999491</v>
      </c>
      <c r="K70" s="57">
        <f t="shared" si="69"/>
        <v>4.7690000000002328</v>
      </c>
      <c r="L70" s="57">
        <f t="shared" si="69"/>
        <v>3.5981999999994514</v>
      </c>
      <c r="M70" s="57">
        <f t="shared" ref="M70:AG70" si="70">+M64-M69</f>
        <v>0.37999999999965439</v>
      </c>
      <c r="N70" s="57">
        <f t="shared" si="70"/>
        <v>8.99999999999892E-2</v>
      </c>
      <c r="O70" s="57">
        <f t="shared" si="70"/>
        <v>5.5</v>
      </c>
      <c r="P70" s="57">
        <f t="shared" si="70"/>
        <v>0</v>
      </c>
      <c r="Q70" s="57">
        <f t="shared" si="70"/>
        <v>0.14999999999999858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117.84800000000016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123</v>
      </c>
      <c r="F71" s="14"/>
      <c r="G71" s="14"/>
      <c r="H71" s="14" t="s">
        <v>124</v>
      </c>
      <c r="I71" s="14" t="s">
        <v>125</v>
      </c>
      <c r="J71" s="14" t="s">
        <v>126</v>
      </c>
      <c r="K71" s="14" t="s">
        <v>127</v>
      </c>
      <c r="L71" s="14" t="s">
        <v>128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5.68</v>
      </c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59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3118.3</v>
      </c>
      <c r="C12" s="26">
        <v>4014.91</v>
      </c>
      <c r="D12" s="26">
        <v>2746.52</v>
      </c>
      <c r="E12" s="26">
        <v>4719.76</v>
      </c>
      <c r="F12" s="26">
        <v>1151.24</v>
      </c>
      <c r="G12" s="26">
        <v>5035.71</v>
      </c>
      <c r="H12" s="26">
        <v>408.12</v>
      </c>
      <c r="I12" s="26">
        <v>5469.49</v>
      </c>
      <c r="J12" s="26">
        <v>889.68</v>
      </c>
      <c r="K12" s="26">
        <v>1956.75</v>
      </c>
      <c r="L12" s="26">
        <v>3993.33</v>
      </c>
      <c r="M12" s="26">
        <v>1798.61</v>
      </c>
      <c r="N12" s="26">
        <v>2987.14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38289.56</v>
      </c>
      <c r="AI12" s="26">
        <v>37909.4</v>
      </c>
      <c r="AJ12" s="69">
        <f>+AI12-AH12</f>
        <v>-380.15999999999622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74</v>
      </c>
      <c r="C15" s="23">
        <v>194</v>
      </c>
      <c r="D15" s="23">
        <v>346.5</v>
      </c>
      <c r="E15" s="23">
        <v>94.5</v>
      </c>
      <c r="F15" s="23">
        <v>147</v>
      </c>
      <c r="G15" s="23">
        <v>106.5</v>
      </c>
      <c r="H15" s="23">
        <v>65.5</v>
      </c>
      <c r="I15" s="23">
        <v>131</v>
      </c>
      <c r="J15" s="23">
        <v>119</v>
      </c>
      <c r="K15" s="23">
        <v>51</v>
      </c>
      <c r="L15" s="23">
        <v>332.5</v>
      </c>
      <c r="M15" s="23"/>
      <c r="N15" s="23">
        <v>73.5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1735</v>
      </c>
    </row>
    <row r="16" spans="1:36" s="32" customFormat="1" x14ac:dyDescent="0.25">
      <c r="A16" s="30" t="s">
        <v>20</v>
      </c>
      <c r="B16" s="31">
        <v>0</v>
      </c>
      <c r="C16" s="31">
        <v>269</v>
      </c>
      <c r="D16" s="31">
        <v>0</v>
      </c>
      <c r="E16" s="31">
        <v>174</v>
      </c>
      <c r="F16" s="31">
        <v>0</v>
      </c>
      <c r="G16" s="31">
        <v>276</v>
      </c>
      <c r="H16" s="31">
        <v>0</v>
      </c>
      <c r="I16" s="31">
        <v>364</v>
      </c>
      <c r="J16" s="31"/>
      <c r="K16" s="31"/>
      <c r="L16" s="31">
        <v>211</v>
      </c>
      <c r="M16" s="31">
        <v>0</v>
      </c>
      <c r="N16" s="31">
        <v>220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1514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1533.3</v>
      </c>
      <c r="D17" s="22">
        <f t="shared" ref="D17:AG17" si="2">D16*$B$8</f>
        <v>0</v>
      </c>
      <c r="E17" s="22">
        <f t="shared" si="2"/>
        <v>991.80000000000007</v>
      </c>
      <c r="F17" s="22">
        <f t="shared" si="2"/>
        <v>0</v>
      </c>
      <c r="G17" s="22">
        <f t="shared" si="2"/>
        <v>1573.2</v>
      </c>
      <c r="H17" s="22">
        <f t="shared" si="2"/>
        <v>0</v>
      </c>
      <c r="I17" s="22">
        <f t="shared" si="2"/>
        <v>2074.8000000000002</v>
      </c>
      <c r="J17" s="22">
        <f t="shared" si="2"/>
        <v>0</v>
      </c>
      <c r="K17" s="22">
        <f t="shared" si="2"/>
        <v>0</v>
      </c>
      <c r="L17" s="22">
        <f t="shared" si="2"/>
        <v>1202.7</v>
      </c>
      <c r="M17" s="22">
        <f t="shared" si="2"/>
        <v>0</v>
      </c>
      <c r="N17" s="22">
        <f t="shared" si="2"/>
        <v>1254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8629.7999999999993</v>
      </c>
    </row>
    <row r="18" spans="1:36" s="32" customFormat="1" x14ac:dyDescent="0.25">
      <c r="A18" s="30" t="s">
        <v>23</v>
      </c>
      <c r="B18" s="33">
        <v>204</v>
      </c>
      <c r="C18" s="33">
        <v>65</v>
      </c>
      <c r="D18" s="33">
        <v>162</v>
      </c>
      <c r="E18" s="33">
        <v>71</v>
      </c>
      <c r="F18" s="33">
        <v>80</v>
      </c>
      <c r="G18" s="33">
        <v>45</v>
      </c>
      <c r="H18" s="33">
        <v>1</v>
      </c>
      <c r="I18" s="33">
        <v>25</v>
      </c>
      <c r="J18" s="33"/>
      <c r="K18" s="33">
        <v>72</v>
      </c>
      <c r="L18" s="33">
        <v>39</v>
      </c>
      <c r="M18" s="33">
        <v>138</v>
      </c>
      <c r="N18" s="33">
        <v>19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921</v>
      </c>
      <c r="AJ18" s="70"/>
    </row>
    <row r="19" spans="1:36" s="47" customFormat="1" x14ac:dyDescent="0.25">
      <c r="A19" s="46" t="s">
        <v>27</v>
      </c>
      <c r="B19" s="22">
        <f>B18*$B$9</f>
        <v>1158.72</v>
      </c>
      <c r="C19" s="22">
        <f t="shared" ref="C19:AG19" si="3">C18*$B$9</f>
        <v>369.2</v>
      </c>
      <c r="D19" s="22">
        <f t="shared" si="3"/>
        <v>920.16</v>
      </c>
      <c r="E19" s="22">
        <f t="shared" si="3"/>
        <v>403.28</v>
      </c>
      <c r="F19" s="22">
        <f t="shared" si="3"/>
        <v>454.4</v>
      </c>
      <c r="G19" s="22">
        <f t="shared" si="3"/>
        <v>255.6</v>
      </c>
      <c r="H19" s="22">
        <f t="shared" si="3"/>
        <v>5.68</v>
      </c>
      <c r="I19" s="22">
        <f t="shared" si="3"/>
        <v>142</v>
      </c>
      <c r="J19" s="22">
        <f t="shared" si="3"/>
        <v>0</v>
      </c>
      <c r="K19" s="22">
        <f t="shared" si="3"/>
        <v>408.96</v>
      </c>
      <c r="L19" s="22">
        <f t="shared" si="3"/>
        <v>221.51999999999998</v>
      </c>
      <c r="M19" s="22">
        <f t="shared" si="3"/>
        <v>783.83999999999992</v>
      </c>
      <c r="N19" s="22">
        <f t="shared" si="3"/>
        <v>107.91999999999999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5231.2799999999988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204</v>
      </c>
      <c r="C22" s="20">
        <f t="shared" ref="C22:AG23" si="5">+C16+C18+C20</f>
        <v>334</v>
      </c>
      <c r="D22" s="20">
        <f t="shared" si="5"/>
        <v>162</v>
      </c>
      <c r="E22" s="20">
        <f t="shared" si="5"/>
        <v>245</v>
      </c>
      <c r="F22" s="20">
        <f t="shared" si="5"/>
        <v>80</v>
      </c>
      <c r="G22" s="20">
        <f t="shared" si="5"/>
        <v>321</v>
      </c>
      <c r="H22" s="20">
        <f t="shared" si="5"/>
        <v>1</v>
      </c>
      <c r="I22" s="20">
        <f t="shared" si="5"/>
        <v>389</v>
      </c>
      <c r="J22" s="20">
        <f t="shared" si="5"/>
        <v>0</v>
      </c>
      <c r="K22" s="20">
        <f t="shared" si="5"/>
        <v>72</v>
      </c>
      <c r="L22" s="20">
        <f t="shared" si="5"/>
        <v>250</v>
      </c>
      <c r="M22" s="20">
        <f t="shared" si="5"/>
        <v>138</v>
      </c>
      <c r="N22" s="20">
        <f t="shared" si="5"/>
        <v>239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2435</v>
      </c>
    </row>
    <row r="23" spans="1:36" s="47" customFormat="1" x14ac:dyDescent="0.25">
      <c r="A23" s="48" t="s">
        <v>26</v>
      </c>
      <c r="B23" s="19">
        <f>+B17+B19+B21</f>
        <v>1158.72</v>
      </c>
      <c r="C23" s="19">
        <f t="shared" si="5"/>
        <v>1902.5</v>
      </c>
      <c r="D23" s="19">
        <f t="shared" si="5"/>
        <v>920.16</v>
      </c>
      <c r="E23" s="19">
        <f t="shared" si="5"/>
        <v>1395.08</v>
      </c>
      <c r="F23" s="19">
        <f t="shared" si="5"/>
        <v>454.4</v>
      </c>
      <c r="G23" s="19">
        <f t="shared" si="5"/>
        <v>1828.8</v>
      </c>
      <c r="H23" s="19">
        <f t="shared" si="5"/>
        <v>5.68</v>
      </c>
      <c r="I23" s="19">
        <f t="shared" si="5"/>
        <v>2216.8000000000002</v>
      </c>
      <c r="J23" s="19">
        <f t="shared" si="5"/>
        <v>0</v>
      </c>
      <c r="K23" s="19">
        <f t="shared" si="5"/>
        <v>408.96</v>
      </c>
      <c r="L23" s="19">
        <f t="shared" si="5"/>
        <v>1424.22</v>
      </c>
      <c r="M23" s="19">
        <f t="shared" si="5"/>
        <v>783.83999999999992</v>
      </c>
      <c r="N23" s="19">
        <f t="shared" si="5"/>
        <v>1361.92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13861.079999999998</v>
      </c>
    </row>
    <row r="24" spans="1:36" x14ac:dyDescent="0.25">
      <c r="A24" s="13" t="s">
        <v>28</v>
      </c>
      <c r="B24" s="34"/>
      <c r="C24" s="34">
        <v>2</v>
      </c>
      <c r="D24" s="34"/>
      <c r="E24" s="34"/>
      <c r="F24" s="34"/>
      <c r="G24" s="34">
        <v>20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11.36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113.6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124.96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2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20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11.36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113.6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124.96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>
        <v>4.6100000000000003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4.6100000000000003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26.184799999999999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26.184799999999999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4.6100000000000003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4.6100000000000003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26.184799999999999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26.184799999999999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1506.75</v>
      </c>
      <c r="C49" s="44">
        <v>1404.36</v>
      </c>
      <c r="D49" s="44">
        <v>1420.02</v>
      </c>
      <c r="E49" s="44">
        <v>1406.01</v>
      </c>
      <c r="F49" s="44">
        <v>499.62</v>
      </c>
      <c r="G49" s="44">
        <v>2589.08</v>
      </c>
      <c r="H49" s="44">
        <v>0</v>
      </c>
      <c r="I49" s="44"/>
      <c r="J49" s="44">
        <v>727.37</v>
      </c>
      <c r="K49" s="44">
        <v>1323.7</v>
      </c>
      <c r="L49" s="44">
        <v>1141.1199999999999</v>
      </c>
      <c r="M49" s="45">
        <v>1020.31</v>
      </c>
      <c r="N49" s="45">
        <v>1397.94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14436.280000000002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62.32</v>
      </c>
      <c r="C52" s="44">
        <v>310.61</v>
      </c>
      <c r="D52" s="44"/>
      <c r="E52" s="44">
        <v>1614.13</v>
      </c>
      <c r="F52" s="44"/>
      <c r="G52" s="44"/>
      <c r="H52" s="44">
        <v>200.28</v>
      </c>
      <c r="I52" s="44">
        <v>2678.73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4866.07</v>
      </c>
    </row>
    <row r="53" spans="1:34" x14ac:dyDescent="0.25">
      <c r="A53" s="17" t="s">
        <v>18</v>
      </c>
      <c r="B53" s="44">
        <v>110.69</v>
      </c>
      <c r="C53" s="44">
        <v>133.52000000000001</v>
      </c>
      <c r="D53" s="44">
        <v>58.65</v>
      </c>
      <c r="E53" s="44">
        <v>155.81</v>
      </c>
      <c r="F53" s="44">
        <v>44.95</v>
      </c>
      <c r="G53" s="44">
        <v>410.56</v>
      </c>
      <c r="H53" s="44">
        <v>80.150000000000006</v>
      </c>
      <c r="I53" s="44">
        <v>358.32</v>
      </c>
      <c r="J53" s="44"/>
      <c r="K53" s="44">
        <v>155.96</v>
      </c>
      <c r="L53" s="44">
        <v>979.41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2488.02</v>
      </c>
    </row>
    <row r="54" spans="1:34" x14ac:dyDescent="0.25">
      <c r="A54" s="17" t="s">
        <v>114</v>
      </c>
      <c r="B54" s="44"/>
      <c r="C54" s="44"/>
      <c r="D54" s="44"/>
      <c r="E54" s="44">
        <v>48.83</v>
      </c>
      <c r="F54" s="44"/>
      <c r="G54" s="44"/>
      <c r="H54" s="44">
        <v>57.04</v>
      </c>
      <c r="I54" s="44">
        <v>55.3</v>
      </c>
      <c r="J54" s="44"/>
      <c r="K54" s="44"/>
      <c r="L54" s="44">
        <v>71.760000000000005</v>
      </c>
      <c r="M54" s="45"/>
      <c r="N54" s="45">
        <v>13.99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246.92000000000002</v>
      </c>
    </row>
    <row r="55" spans="1:34" x14ac:dyDescent="0.25">
      <c r="A55" s="17" t="s">
        <v>52</v>
      </c>
      <c r="B55" s="44">
        <v>219.4</v>
      </c>
      <c r="C55" s="44">
        <v>60.25</v>
      </c>
      <c r="D55" s="44">
        <v>0</v>
      </c>
      <c r="E55" s="44">
        <v>0</v>
      </c>
      <c r="F55" s="44">
        <v>5.68</v>
      </c>
      <c r="G55" s="44"/>
      <c r="H55" s="44"/>
      <c r="I55" s="44"/>
      <c r="J55" s="44">
        <v>42.29</v>
      </c>
      <c r="K55" s="44">
        <v>33.700000000000003</v>
      </c>
      <c r="L55" s="44">
        <v>49.13</v>
      </c>
      <c r="M55" s="45"/>
      <c r="N55" s="45">
        <v>142.05000000000001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552.5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5.7</v>
      </c>
      <c r="F58" s="44"/>
      <c r="G58" s="44"/>
      <c r="H58" s="44"/>
      <c r="I58" s="44">
        <v>30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35.700000000000003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3131.8800000000006</v>
      </c>
      <c r="C64" s="53">
        <f t="shared" ref="C64:AG64" si="21">+C15+C23+C31+C39+C47+C48+C49+C50+C51+C52+C53+C54+C55+C56+C57+C58+C59+C60+C61+C62+C63</f>
        <v>4016.6000000000004</v>
      </c>
      <c r="D64" s="53">
        <f t="shared" si="21"/>
        <v>2745.33</v>
      </c>
      <c r="E64" s="53">
        <f t="shared" si="21"/>
        <v>4720.0600000000004</v>
      </c>
      <c r="F64" s="53">
        <f t="shared" si="21"/>
        <v>1151.6500000000001</v>
      </c>
      <c r="G64" s="53">
        <f t="shared" si="21"/>
        <v>5048.54</v>
      </c>
      <c r="H64" s="53">
        <f t="shared" si="21"/>
        <v>408.65000000000003</v>
      </c>
      <c r="I64" s="53">
        <f t="shared" si="21"/>
        <v>5470.1500000000005</v>
      </c>
      <c r="J64" s="53">
        <f t="shared" si="21"/>
        <v>888.66</v>
      </c>
      <c r="K64" s="53">
        <f t="shared" si="21"/>
        <v>1973.3200000000002</v>
      </c>
      <c r="L64" s="53">
        <f t="shared" si="21"/>
        <v>3998.1400000000003</v>
      </c>
      <c r="M64" s="53">
        <f t="shared" si="21"/>
        <v>1830.3347999999999</v>
      </c>
      <c r="N64" s="53">
        <f t="shared" si="21"/>
        <v>2989.4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38372.714800000002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D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3118.3</v>
      </c>
      <c r="C67" s="57">
        <f t="shared" ref="C67:L67" si="23">C12</f>
        <v>4014.91</v>
      </c>
      <c r="D67" s="57">
        <f t="shared" si="23"/>
        <v>2746.52</v>
      </c>
      <c r="E67" s="57">
        <f t="shared" si="23"/>
        <v>4719.76</v>
      </c>
      <c r="F67" s="57">
        <f t="shared" si="23"/>
        <v>1151.24</v>
      </c>
      <c r="G67" s="57">
        <f t="shared" si="23"/>
        <v>5035.71</v>
      </c>
      <c r="H67" s="57">
        <f t="shared" si="23"/>
        <v>408.12</v>
      </c>
      <c r="I67" s="57">
        <f t="shared" si="23"/>
        <v>5469.49</v>
      </c>
      <c r="J67" s="57">
        <f t="shared" si="23"/>
        <v>889.68</v>
      </c>
      <c r="K67" s="57">
        <f t="shared" si="23"/>
        <v>1956.75</v>
      </c>
      <c r="L67" s="57">
        <f t="shared" si="23"/>
        <v>3993.33</v>
      </c>
      <c r="M67" s="57">
        <f t="shared" si="22"/>
        <v>1798.61</v>
      </c>
      <c r="N67" s="57">
        <f t="shared" si="22"/>
        <v>2987.14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38289.56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3118.3</v>
      </c>
      <c r="C69" s="59">
        <f t="shared" ref="C69:AG69" si="25">+C67+C68</f>
        <v>4014.91</v>
      </c>
      <c r="D69" s="59">
        <f t="shared" si="25"/>
        <v>2746.52</v>
      </c>
      <c r="E69" s="59">
        <f t="shared" si="25"/>
        <v>4719.76</v>
      </c>
      <c r="F69" s="59">
        <f t="shared" si="25"/>
        <v>1151.24</v>
      </c>
      <c r="G69" s="59">
        <f t="shared" si="25"/>
        <v>5035.71</v>
      </c>
      <c r="H69" s="59">
        <f t="shared" si="25"/>
        <v>408.12</v>
      </c>
      <c r="I69" s="59">
        <f t="shared" si="25"/>
        <v>5469.49</v>
      </c>
      <c r="J69" s="59">
        <f t="shared" si="25"/>
        <v>889.68</v>
      </c>
      <c r="K69" s="59">
        <f t="shared" si="25"/>
        <v>1956.75</v>
      </c>
      <c r="L69" s="59">
        <f t="shared" si="25"/>
        <v>3993.33</v>
      </c>
      <c r="M69" s="59">
        <f t="shared" si="25"/>
        <v>1798.61</v>
      </c>
      <c r="N69" s="59">
        <f t="shared" si="25"/>
        <v>2987.14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38289.56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13.580000000000382</v>
      </c>
      <c r="C70" s="57">
        <f t="shared" si="26"/>
        <v>1.6900000000005093</v>
      </c>
      <c r="D70" s="57">
        <f t="shared" si="26"/>
        <v>-1.1900000000000546</v>
      </c>
      <c r="E70" s="57">
        <f t="shared" si="26"/>
        <v>0.3000000000001819</v>
      </c>
      <c r="F70" s="57">
        <f t="shared" si="26"/>
        <v>0.41000000000008185</v>
      </c>
      <c r="G70" s="57">
        <f t="shared" si="26"/>
        <v>12.829999999999927</v>
      </c>
      <c r="H70" s="57">
        <f t="shared" si="26"/>
        <v>0.53000000000002956</v>
      </c>
      <c r="I70" s="57">
        <f t="shared" si="26"/>
        <v>0.66000000000076398</v>
      </c>
      <c r="J70" s="57">
        <f t="shared" si="26"/>
        <v>-1.0199999999999818</v>
      </c>
      <c r="K70" s="57">
        <f t="shared" si="26"/>
        <v>16.570000000000164</v>
      </c>
      <c r="L70" s="57">
        <f t="shared" si="26"/>
        <v>4.8100000000004002</v>
      </c>
      <c r="M70" s="57">
        <f t="shared" si="26"/>
        <v>31.724799999999959</v>
      </c>
      <c r="N70" s="57">
        <f t="shared" si="26"/>
        <v>2.2600000000002183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83.154800000002581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 t="s">
        <v>130</v>
      </c>
      <c r="L71" s="14"/>
      <c r="M71" s="29" t="s">
        <v>131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C61" sqref="C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1675.97</v>
      </c>
      <c r="C12" s="26">
        <v>2216.4299999999998</v>
      </c>
      <c r="D12" s="26">
        <v>2813.56</v>
      </c>
      <c r="E12" s="26">
        <v>155.68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6861.6399999999994</v>
      </c>
      <c r="AI12" s="26">
        <v>6777.21</v>
      </c>
      <c r="AJ12" s="69">
        <f>+AI12-AH12</f>
        <v>-84.429999999999382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118.5</v>
      </c>
      <c r="C15" s="23"/>
      <c r="D15" s="23">
        <v>150.5</v>
      </c>
      <c r="E15" s="23">
        <v>52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321</v>
      </c>
    </row>
    <row r="16" spans="1:36" s="32" customFormat="1" x14ac:dyDescent="0.25">
      <c r="A16" s="30" t="s">
        <v>20</v>
      </c>
      <c r="B16" s="31"/>
      <c r="C16" s="31">
        <v>163</v>
      </c>
      <c r="D16" s="31">
        <v>80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929.1</v>
      </c>
      <c r="D17" s="22">
        <f t="shared" ref="D17:AG17" si="2">D16*$B$8</f>
        <v>456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1385.1</v>
      </c>
    </row>
    <row r="18" spans="1:36" s="32" customFormat="1" x14ac:dyDescent="0.25">
      <c r="A18" s="30" t="s">
        <v>23</v>
      </c>
      <c r="B18" s="33">
        <v>156</v>
      </c>
      <c r="C18" s="33">
        <v>31</v>
      </c>
      <c r="D18" s="33">
        <v>112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299</v>
      </c>
      <c r="AJ18" s="70"/>
    </row>
    <row r="19" spans="1:36" s="47" customFormat="1" x14ac:dyDescent="0.25">
      <c r="A19" s="46" t="s">
        <v>27</v>
      </c>
      <c r="B19" s="22">
        <f>B18*$B$9</f>
        <v>886.07999999999993</v>
      </c>
      <c r="C19" s="22">
        <f t="shared" ref="C19:AG19" si="3">C18*$B$9</f>
        <v>176.07999999999998</v>
      </c>
      <c r="D19" s="22">
        <f t="shared" si="3"/>
        <v>636.16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1698.3199999999997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156</v>
      </c>
      <c r="C22" s="20">
        <f t="shared" ref="C22:AG23" si="5">+C16+C18+C20</f>
        <v>194</v>
      </c>
      <c r="D22" s="20">
        <f t="shared" si="5"/>
        <v>192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542</v>
      </c>
    </row>
    <row r="23" spans="1:36" s="47" customFormat="1" x14ac:dyDescent="0.25">
      <c r="A23" s="48" t="s">
        <v>26</v>
      </c>
      <c r="B23" s="19">
        <f>+B17+B19+B21</f>
        <v>886.07999999999993</v>
      </c>
      <c r="C23" s="19">
        <f t="shared" si="5"/>
        <v>1105.18</v>
      </c>
      <c r="D23" s="19">
        <f t="shared" si="5"/>
        <v>1092.1599999999999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3083.42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23.48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23.48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133.3664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133.3664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23.48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23.48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133.3664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133.3664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600.75</v>
      </c>
      <c r="C49" s="44">
        <v>761.36</v>
      </c>
      <c r="D49" s="44">
        <v>1248.51</v>
      </c>
      <c r="E49" s="44">
        <v>81.84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2692.46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72.48</v>
      </c>
      <c r="C53" s="44">
        <v>257.92</v>
      </c>
      <c r="D53" s="44">
        <v>326.14</v>
      </c>
      <c r="E53" s="44">
        <v>22.13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678.67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1677.81</v>
      </c>
      <c r="C64" s="53">
        <f t="shared" ref="C64:AG64" si="21">+C15+C23+C31+C39+C47+C48+C49+C50+C51+C52+C53+C54+C55+C56+C57+C58+C59+C60+C61+C62+C63</f>
        <v>2257.8264000000004</v>
      </c>
      <c r="D64" s="53">
        <f t="shared" si="21"/>
        <v>2817.31</v>
      </c>
      <c r="E64" s="53">
        <f t="shared" si="21"/>
        <v>155.97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6908.916400000001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1675.97</v>
      </c>
      <c r="C67" s="57">
        <f t="shared" ref="C67:L67" si="23">C12</f>
        <v>2216.4299999999998</v>
      </c>
      <c r="D67" s="57">
        <f t="shared" si="23"/>
        <v>2813.56</v>
      </c>
      <c r="E67" s="57">
        <f t="shared" si="23"/>
        <v>155.68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6861.6399999999994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1675.97</v>
      </c>
      <c r="C69" s="59">
        <f t="shared" ref="C69:AG69" si="25">+C67+C68</f>
        <v>2216.4299999999998</v>
      </c>
      <c r="D69" s="59">
        <f t="shared" si="25"/>
        <v>2813.56</v>
      </c>
      <c r="E69" s="59">
        <f t="shared" si="25"/>
        <v>155.68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6861.6399999999994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1.8399999999999181</v>
      </c>
      <c r="C70" s="57">
        <f t="shared" si="26"/>
        <v>41.39640000000054</v>
      </c>
      <c r="D70" s="57">
        <f t="shared" si="26"/>
        <v>3.75</v>
      </c>
      <c r="E70" s="57">
        <f t="shared" si="26"/>
        <v>0.28999999999999204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47.27640000000045</v>
      </c>
    </row>
    <row r="71" spans="1:34" ht="95.25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4339.1899999999996</v>
      </c>
      <c r="C12" s="26">
        <v>4431.8999999999996</v>
      </c>
      <c r="D12" s="26">
        <v>1202.78</v>
      </c>
      <c r="E12" s="26">
        <v>1123.23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11097.1</v>
      </c>
      <c r="AI12" s="26">
        <v>11017.79</v>
      </c>
      <c r="AJ12" s="69">
        <f>+AI12-AH12</f>
        <v>-79.309999999999491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657.5</v>
      </c>
      <c r="C15" s="23">
        <v>411</v>
      </c>
      <c r="D15" s="23">
        <v>265</v>
      </c>
      <c r="E15" s="23">
        <v>151.5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1485</v>
      </c>
    </row>
    <row r="16" spans="1:36" s="32" customFormat="1" x14ac:dyDescent="0.25">
      <c r="A16" s="30" t="s">
        <v>20</v>
      </c>
      <c r="B16" s="31">
        <v>68</v>
      </c>
      <c r="C16" s="31">
        <v>32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100</v>
      </c>
      <c r="AJ16" s="70"/>
    </row>
    <row r="17" spans="1:36" s="47" customFormat="1" x14ac:dyDescent="0.25">
      <c r="A17" s="46" t="s">
        <v>27</v>
      </c>
      <c r="B17" s="22">
        <f>B16*$B$8</f>
        <v>387.6</v>
      </c>
      <c r="C17" s="22">
        <f>C16*$B$8</f>
        <v>182.4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570</v>
      </c>
    </row>
    <row r="18" spans="1:36" s="32" customFormat="1" x14ac:dyDescent="0.25">
      <c r="A18" s="30" t="s">
        <v>23</v>
      </c>
      <c r="B18" s="33">
        <v>171</v>
      </c>
      <c r="C18" s="33">
        <v>243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414</v>
      </c>
      <c r="AJ18" s="70"/>
    </row>
    <row r="19" spans="1:36" s="47" customFormat="1" x14ac:dyDescent="0.25">
      <c r="A19" s="46" t="s">
        <v>27</v>
      </c>
      <c r="B19" s="22">
        <f>B18*$B$9</f>
        <v>971.28</v>
      </c>
      <c r="C19" s="22">
        <f t="shared" ref="C19:AG19" si="3">C18*$B$9</f>
        <v>1380.24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2351.52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239</v>
      </c>
      <c r="C22" s="20">
        <f t="shared" ref="C22:AG23" si="5">+C16+C18+C20</f>
        <v>275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514</v>
      </c>
    </row>
    <row r="23" spans="1:36" s="47" customFormat="1" x14ac:dyDescent="0.25">
      <c r="A23" s="48" t="s">
        <v>26</v>
      </c>
      <c r="B23" s="19">
        <f>+B17+B19+B21</f>
        <v>1358.88</v>
      </c>
      <c r="C23" s="19">
        <f t="shared" si="5"/>
        <v>1562.64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2921.5200000000004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34.880000000000003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34.880000000000003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198.11840000000001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198.11840000000001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34.880000000000003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34.880000000000003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198.11840000000001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198.11840000000001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1912.98</v>
      </c>
      <c r="C49" s="44">
        <v>1894.39</v>
      </c>
      <c r="D49" s="44">
        <v>714.24</v>
      </c>
      <c r="E49" s="44">
        <v>715.58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5237.1899999999996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400.75</v>
      </c>
      <c r="C53" s="44">
        <v>369.42</v>
      </c>
      <c r="D53" s="44">
        <v>202.67</v>
      </c>
      <c r="E53" s="44">
        <v>256.88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1229.72</v>
      </c>
    </row>
    <row r="54" spans="1:34" x14ac:dyDescent="0.25">
      <c r="A54" s="17" t="s">
        <v>114</v>
      </c>
      <c r="B54" s="44"/>
      <c r="C54" s="44"/>
      <c r="D54" s="44">
        <v>22.5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22.5</v>
      </c>
    </row>
    <row r="55" spans="1:34" x14ac:dyDescent="0.25">
      <c r="A55" s="17" t="s">
        <v>52</v>
      </c>
      <c r="B55" s="44">
        <v>12.37</v>
      </c>
      <c r="C55" s="44"/>
      <c r="D55" s="44">
        <v>0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4342.4800000000005</v>
      </c>
      <c r="C64" s="53">
        <f t="shared" ref="C64:AG64" si="21">+C15+C23+C31+C39+C47+C48+C49+C50+C51+C52+C53+C54+C55+C56+C57+C58+C59+C60+C61+C62+C63</f>
        <v>4435.5684000000001</v>
      </c>
      <c r="D64" s="53">
        <f t="shared" si="21"/>
        <v>1204.4100000000001</v>
      </c>
      <c r="E64" s="53">
        <f t="shared" si="21"/>
        <v>1123.96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11106.418399999999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4339.1899999999996</v>
      </c>
      <c r="C67" s="57">
        <f t="shared" ref="C67:L67" si="23">C12</f>
        <v>4431.8999999999996</v>
      </c>
      <c r="D67" s="57">
        <f t="shared" si="23"/>
        <v>1202.78</v>
      </c>
      <c r="E67" s="57">
        <f t="shared" si="23"/>
        <v>1123.23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11097.1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4339.1899999999996</v>
      </c>
      <c r="C69" s="59">
        <f t="shared" ref="C69:AG69" si="25">+C67+C68</f>
        <v>4431.8999999999996</v>
      </c>
      <c r="D69" s="59">
        <f t="shared" si="25"/>
        <v>1202.78</v>
      </c>
      <c r="E69" s="59">
        <f t="shared" si="25"/>
        <v>1123.23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11097.1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3.2900000000008731</v>
      </c>
      <c r="C70" s="57">
        <f t="shared" si="26"/>
        <v>3.6684000000004744</v>
      </c>
      <c r="D70" s="57">
        <f t="shared" si="26"/>
        <v>1.6300000000001091</v>
      </c>
      <c r="E70" s="57">
        <f t="shared" si="26"/>
        <v>0.73000000000001819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9.3184000000014748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J50" sqref="AJ50:AJ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616.73</v>
      </c>
      <c r="C12" s="26">
        <v>2042.61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2659.34</v>
      </c>
      <c r="AI12" s="26">
        <v>2621.14</v>
      </c>
      <c r="AJ12" s="69">
        <f>+AI12-AH12</f>
        <v>-38.200000000000273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86.5</v>
      </c>
      <c r="C15" s="23">
        <v>12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98.5</v>
      </c>
    </row>
    <row r="16" spans="1:36" s="32" customFormat="1" x14ac:dyDescent="0.25">
      <c r="A16" s="30" t="s">
        <v>20</v>
      </c>
      <c r="B16" s="31"/>
      <c r="C16" s="31">
        <v>89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507.3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507.3</v>
      </c>
    </row>
    <row r="18" spans="1:36" s="32" customFormat="1" x14ac:dyDescent="0.25">
      <c r="A18" s="30" t="s">
        <v>23</v>
      </c>
      <c r="B18" s="33">
        <v>26</v>
      </c>
      <c r="C18" s="33">
        <v>32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58</v>
      </c>
      <c r="AJ18" s="70"/>
    </row>
    <row r="19" spans="1:36" s="47" customFormat="1" x14ac:dyDescent="0.25">
      <c r="A19" s="46" t="s">
        <v>27</v>
      </c>
      <c r="B19" s="22">
        <f>B18*$B$9</f>
        <v>147.68</v>
      </c>
      <c r="C19" s="22">
        <f t="shared" ref="C19:AG19" si="3">C18*$B$9</f>
        <v>181.76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329.44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</v>
      </c>
      <c r="C22" s="20">
        <f t="shared" ref="C22:AG23" si="5">+C16+C18+C20</f>
        <v>121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147</v>
      </c>
    </row>
    <row r="23" spans="1:36" s="47" customFormat="1" x14ac:dyDescent="0.25">
      <c r="A23" s="48" t="s">
        <v>26</v>
      </c>
      <c r="B23" s="19">
        <f>+B17+B19+B21</f>
        <v>147.68</v>
      </c>
      <c r="C23" s="19">
        <f t="shared" si="5"/>
        <v>689.06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836.74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57</v>
      </c>
    </row>
    <row r="40" spans="1:34" x14ac:dyDescent="0.25">
      <c r="A40" s="13" t="s">
        <v>43</v>
      </c>
      <c r="B40" s="36"/>
      <c r="C40" s="36">
        <v>87.97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87.97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501.42900000000003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501.42900000000003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87.97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87.97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501.42900000000003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501.42900000000003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191.86</v>
      </c>
      <c r="C49" s="44">
        <v>676.3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868.16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135.96</v>
      </c>
      <c r="C53" s="44">
        <v>43.82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179.78</v>
      </c>
    </row>
    <row r="54" spans="1:34" x14ac:dyDescent="0.25">
      <c r="A54" s="17" t="s">
        <v>114</v>
      </c>
      <c r="B54" s="44">
        <v>30.56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30.56</v>
      </c>
    </row>
    <row r="55" spans="1:34" x14ac:dyDescent="0.25">
      <c r="A55" s="17" t="s">
        <v>52</v>
      </c>
      <c r="B55" s="44">
        <v>25.73</v>
      </c>
      <c r="C55" s="44">
        <v>66.739999999999995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92.47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618.29</v>
      </c>
      <c r="C64" s="53">
        <f t="shared" ref="C64:AG64" si="21">+C15+C23+C31+C39+C47+C48+C49+C50+C51+C52+C53+C54+C55+C56+C57+C58+C59+C60+C61+C62+C63</f>
        <v>2046.3489999999999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2664.6390000000001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616.73</v>
      </c>
      <c r="C67" s="57">
        <f t="shared" ref="C67:L67" si="23">C12</f>
        <v>2042.61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2659.34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616.73</v>
      </c>
      <c r="C69" s="59">
        <f t="shared" ref="C69:AG69" si="25">+C67+C68</f>
        <v>2042.61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2659.34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1.5599999999999454</v>
      </c>
      <c r="C70" s="57">
        <f t="shared" si="26"/>
        <v>3.7390000000000327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5.2989999999999782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480.42</v>
      </c>
      <c r="C12" s="26">
        <v>3526.96</v>
      </c>
      <c r="D12" s="26">
        <v>240.31</v>
      </c>
      <c r="E12" s="26">
        <v>1704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5951.6900000000005</v>
      </c>
      <c r="AI12" s="26"/>
      <c r="AJ12" s="69">
        <f>+AI12-AH12</f>
        <v>-5951.6900000000005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</v>
      </c>
      <c r="D15" s="23">
        <v>7</v>
      </c>
      <c r="E15" s="23">
        <v>50.5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60.5</v>
      </c>
    </row>
    <row r="16" spans="1:36" s="32" customFormat="1" x14ac:dyDescent="0.25">
      <c r="A16" s="30" t="s">
        <v>20</v>
      </c>
      <c r="B16" s="31"/>
      <c r="C16" s="31">
        <v>205</v>
      </c>
      <c r="D16" s="31"/>
      <c r="E16" s="31">
        <v>215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1168.5</v>
      </c>
      <c r="D17" s="22">
        <f t="shared" ref="D17:AG17" si="2">D16*$B$8</f>
        <v>0</v>
      </c>
      <c r="E17" s="22">
        <f t="shared" si="2"/>
        <v>1225.5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2394</v>
      </c>
    </row>
    <row r="18" spans="1:36" s="32" customFormat="1" x14ac:dyDescent="0.25">
      <c r="A18" s="30" t="s">
        <v>23</v>
      </c>
      <c r="B18" s="33">
        <v>57</v>
      </c>
      <c r="C18" s="33"/>
      <c r="D18" s="33">
        <v>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76</v>
      </c>
      <c r="AJ18" s="70"/>
    </row>
    <row r="19" spans="1:36" s="47" customFormat="1" x14ac:dyDescent="0.25">
      <c r="A19" s="46" t="s">
        <v>27</v>
      </c>
      <c r="B19" s="22">
        <f>B18*$B$9</f>
        <v>323.76</v>
      </c>
      <c r="C19" s="22">
        <f t="shared" ref="C19:AG19" si="3">C18*$B$9</f>
        <v>0</v>
      </c>
      <c r="D19" s="22">
        <f t="shared" si="3"/>
        <v>107.91999999999999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431.67999999999995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</v>
      </c>
      <c r="C22" s="20">
        <f t="shared" ref="C22:AG23" si="5">+C16+C18+C20</f>
        <v>205</v>
      </c>
      <c r="D22" s="20">
        <f t="shared" si="5"/>
        <v>19</v>
      </c>
      <c r="E22" s="20">
        <f t="shared" si="5"/>
        <v>215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496</v>
      </c>
    </row>
    <row r="23" spans="1:36" s="47" customFormat="1" x14ac:dyDescent="0.25">
      <c r="A23" s="48" t="s">
        <v>26</v>
      </c>
      <c r="B23" s="19">
        <f>+B17+B19+B21</f>
        <v>323.76</v>
      </c>
      <c r="C23" s="19">
        <f t="shared" si="5"/>
        <v>1168.5</v>
      </c>
      <c r="D23" s="19">
        <f t="shared" si="5"/>
        <v>107.91999999999999</v>
      </c>
      <c r="E23" s="19">
        <f t="shared" si="5"/>
        <v>1225.5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2825.6800000000003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12.27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12.27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69.693599999999989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69.693599999999989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12.27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12.27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69.693599999999989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69.693599999999989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123.58</v>
      </c>
      <c r="C49" s="44">
        <v>2166.0700000000002</v>
      </c>
      <c r="D49" s="44">
        <v>127.11</v>
      </c>
      <c r="E49" s="44">
        <v>430.92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2847.6800000000003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28.73</v>
      </c>
      <c r="C53" s="44">
        <v>120.37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149.1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5.62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481.69</v>
      </c>
      <c r="C64" s="53">
        <f t="shared" ref="C64:AG64" si="21">+C15+C23+C31+C39+C47+C48+C49+C50+C51+C52+C53+C54+C55+C56+C57+C58+C59+C60+C61+C62+C63</f>
        <v>3527.6336000000001</v>
      </c>
      <c r="D64" s="53">
        <f t="shared" si="21"/>
        <v>242.02999999999997</v>
      </c>
      <c r="E64" s="53">
        <f t="shared" si="21"/>
        <v>1706.92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5958.2736000000004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480.42</v>
      </c>
      <c r="C67" s="57">
        <f t="shared" ref="C67:L67" si="23">C12</f>
        <v>3526.96</v>
      </c>
      <c r="D67" s="57">
        <f t="shared" si="23"/>
        <v>240.31</v>
      </c>
      <c r="E67" s="57">
        <f t="shared" si="23"/>
        <v>1704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5951.6900000000005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480.42</v>
      </c>
      <c r="C69" s="59">
        <f t="shared" ref="C69:AG69" si="25">+C67+C68</f>
        <v>3526.96</v>
      </c>
      <c r="D69" s="59">
        <f t="shared" si="25"/>
        <v>240.31</v>
      </c>
      <c r="E69" s="59">
        <f t="shared" si="25"/>
        <v>1704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5951.6900000000005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1.2699999999999818</v>
      </c>
      <c r="C70" s="57">
        <f t="shared" si="26"/>
        <v>0.67360000000007858</v>
      </c>
      <c r="D70" s="57">
        <f t="shared" si="26"/>
        <v>1.7199999999999704</v>
      </c>
      <c r="E70" s="57">
        <f t="shared" si="26"/>
        <v>2.9200000000000728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6.5836000000001036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G49" sqref="G49:G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>
        <v>5.68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2414.5100000000002</v>
      </c>
      <c r="C12" s="26">
        <v>4000.19</v>
      </c>
      <c r="D12" s="26">
        <v>4069.26</v>
      </c>
      <c r="E12" s="26">
        <v>2294.5300000000002</v>
      </c>
      <c r="F12" s="26">
        <v>2752.35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15530.840000000002</v>
      </c>
      <c r="AI12" s="26">
        <v>15367.3</v>
      </c>
      <c r="AJ12" s="69">
        <f>+AI12-AH12</f>
        <v>-163.54000000000269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230.5</v>
      </c>
      <c r="C15" s="23">
        <v>153.5</v>
      </c>
      <c r="D15" s="23">
        <v>372.5</v>
      </c>
      <c r="E15" s="23">
        <v>327</v>
      </c>
      <c r="F15" s="23">
        <v>518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1601.5</v>
      </c>
    </row>
    <row r="16" spans="1:36" s="32" customFormat="1" x14ac:dyDescent="0.25">
      <c r="A16" s="30" t="s">
        <v>20</v>
      </c>
      <c r="B16" s="31"/>
      <c r="C16" s="31">
        <v>255</v>
      </c>
      <c r="D16" s="31">
        <v>145</v>
      </c>
      <c r="E16" s="31"/>
      <c r="F16" s="31">
        <v>106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1453.5</v>
      </c>
      <c r="D17" s="22">
        <f t="shared" ref="D17:AG17" si="2">D16*$B$8</f>
        <v>826.5</v>
      </c>
      <c r="E17" s="22">
        <f t="shared" si="2"/>
        <v>0</v>
      </c>
      <c r="F17" s="22">
        <f t="shared" si="2"/>
        <v>604.20000000000005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2884.2</v>
      </c>
    </row>
    <row r="18" spans="1:36" s="32" customFormat="1" x14ac:dyDescent="0.25">
      <c r="A18" s="30" t="s">
        <v>23</v>
      </c>
      <c r="B18" s="33">
        <v>206</v>
      </c>
      <c r="C18" s="33">
        <v>56</v>
      </c>
      <c r="D18" s="33">
        <v>114</v>
      </c>
      <c r="E18" s="33">
        <v>109</v>
      </c>
      <c r="F18" s="33">
        <v>51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536</v>
      </c>
      <c r="AJ18" s="70"/>
    </row>
    <row r="19" spans="1:36" s="47" customFormat="1" x14ac:dyDescent="0.25">
      <c r="A19" s="46" t="s">
        <v>27</v>
      </c>
      <c r="B19" s="22">
        <f>B18*$B$9</f>
        <v>1170.08</v>
      </c>
      <c r="C19" s="22">
        <f t="shared" ref="C19:AG19" si="3">C18*$B$9</f>
        <v>318.08</v>
      </c>
      <c r="D19" s="22">
        <f t="shared" si="3"/>
        <v>647.52</v>
      </c>
      <c r="E19" s="22">
        <f t="shared" si="3"/>
        <v>619.12</v>
      </c>
      <c r="F19" s="22">
        <f t="shared" si="3"/>
        <v>289.68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3044.4799999999996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206</v>
      </c>
      <c r="C22" s="20">
        <f t="shared" ref="C22:AG23" si="5">+C16+C18+C20</f>
        <v>311</v>
      </c>
      <c r="D22" s="20">
        <f t="shared" si="5"/>
        <v>259</v>
      </c>
      <c r="E22" s="20">
        <f t="shared" si="5"/>
        <v>109</v>
      </c>
      <c r="F22" s="20">
        <f t="shared" si="5"/>
        <v>157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1042</v>
      </c>
    </row>
    <row r="23" spans="1:36" s="47" customFormat="1" x14ac:dyDescent="0.25">
      <c r="A23" s="48" t="s">
        <v>26</v>
      </c>
      <c r="B23" s="19">
        <f>+B17+B19+B21</f>
        <v>1170.08</v>
      </c>
      <c r="C23" s="19">
        <f t="shared" si="5"/>
        <v>1771.58</v>
      </c>
      <c r="D23" s="19">
        <f t="shared" si="5"/>
        <v>1474.02</v>
      </c>
      <c r="E23" s="19">
        <f t="shared" si="5"/>
        <v>619.12</v>
      </c>
      <c r="F23" s="19">
        <f t="shared" si="5"/>
        <v>893.88000000000011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5928.68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810.51</v>
      </c>
      <c r="C49" s="44">
        <v>1787.1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2597.6099999999997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1846.96</v>
      </c>
      <c r="E52" s="44">
        <v>1237.4000000000001</v>
      </c>
      <c r="F52" s="44">
        <v>1189.8599999999999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4274.22</v>
      </c>
    </row>
    <row r="53" spans="1:34" x14ac:dyDescent="0.25">
      <c r="A53" s="17" t="s">
        <v>18</v>
      </c>
      <c r="B53" s="44">
        <v>208.66</v>
      </c>
      <c r="C53" s="44">
        <v>290.33999999999997</v>
      </c>
      <c r="D53" s="44">
        <v>384.54</v>
      </c>
      <c r="E53" s="44">
        <v>78.349999999999994</v>
      </c>
      <c r="F53" s="44">
        <v>145.44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1107.33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36.99</v>
      </c>
      <c r="F59" s="44">
        <v>9.69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46.68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2419.75</v>
      </c>
      <c r="C64" s="53">
        <f t="shared" ref="C64:AG64" si="21">+C15+C23+C31+C39+C47+C48+C49+C50+C51+C52+C53+C54+C55+C56+C57+C58+C59+C60+C61+C62+C63</f>
        <v>4002.52</v>
      </c>
      <c r="D64" s="53">
        <f t="shared" si="21"/>
        <v>4078.02</v>
      </c>
      <c r="E64" s="53">
        <f t="shared" si="21"/>
        <v>2298.8599999999997</v>
      </c>
      <c r="F64" s="53">
        <f t="shared" si="21"/>
        <v>2756.87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15556.02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2414.5100000000002</v>
      </c>
      <c r="C67" s="57">
        <f t="shared" ref="C67:L67" si="23">C12</f>
        <v>4000.19</v>
      </c>
      <c r="D67" s="57">
        <f t="shared" si="23"/>
        <v>4069.26</v>
      </c>
      <c r="E67" s="57">
        <f t="shared" si="23"/>
        <v>2294.5300000000002</v>
      </c>
      <c r="F67" s="57">
        <f t="shared" si="23"/>
        <v>2752.35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15530.840000000002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2414.5100000000002</v>
      </c>
      <c r="C69" s="59">
        <f t="shared" ref="C69:AG69" si="25">+C67+C68</f>
        <v>4000.19</v>
      </c>
      <c r="D69" s="59">
        <f t="shared" si="25"/>
        <v>4069.26</v>
      </c>
      <c r="E69" s="59">
        <f t="shared" si="25"/>
        <v>2294.5300000000002</v>
      </c>
      <c r="F69" s="59">
        <f t="shared" si="25"/>
        <v>2752.35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15530.840000000002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5.2399999999997817</v>
      </c>
      <c r="C70" s="57">
        <f t="shared" si="26"/>
        <v>2.3299999999999272</v>
      </c>
      <c r="D70" s="57">
        <f t="shared" si="26"/>
        <v>8.7599999999997635</v>
      </c>
      <c r="E70" s="57">
        <f t="shared" si="26"/>
        <v>4.3299999999994725</v>
      </c>
      <c r="F70" s="57">
        <f t="shared" si="26"/>
        <v>4.5199999999999818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25.179999999998927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2022-07-18T15:15:27Z</dcterms:modified>
</cp:coreProperties>
</file>