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xr:revisionPtr revIDLastSave="0" documentId="13_ncr:1_{63EE2F1B-D1C2-44AC-8A35-5B0D061D6724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H64" i="152" l="1"/>
  <c r="H70" i="152" s="1"/>
  <c r="P64" i="152"/>
  <c r="P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D39" i="40" s="1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Y64" i="40"/>
  <c r="Y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AF64" i="40"/>
  <c r="AF70" i="40" s="1"/>
  <c r="Z64" i="40"/>
  <c r="Z70" i="40" s="1"/>
  <c r="T64" i="40"/>
  <c r="T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<sst xmlns="http://schemas.openxmlformats.org/spreadsheetml/2006/main" count="761" uniqueCount="144">
  <si>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</si>
  <si>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</si>
  <si>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</si>
  <si>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</si>
  <si>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</si>
  <si>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</si>
  <si>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</si>
  <si>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</si>
  <si>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</si>
  <si>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</si>
  <si>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</si>
  <si>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</si>
  <si>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</si>
  <si>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</si>
  <si>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</si>
  <si>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</si>
  <si>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</si>
  <si>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</si>
  <si>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</si>
  <si>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</si>
  <si>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</si>
  <si>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</si>
  <si>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</si>
  <si>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</si>
  <si>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</si>
  <si>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</si>
  <si>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</si>
  <si>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</si>
  <si>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</si>
  <si>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</si>
  <si>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</si>
  <si>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</si>
  <si>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</si>
  <si>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</si>
  <si>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</si>
  <si>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</si>
  <si>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</si>
  <si>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</si>
  <si>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</si>
  <si>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</si>
  <si>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</si>
  <si>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</si>
  <si>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</si>
  <si>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</si>
  <si>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</si>
  <si>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</si>
  <si>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</si>
  <si>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</si>
  <si>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</si>
  <si>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</si>
  <si>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</si>
  <si>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</si>
  <si>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</si>
  <si>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</si>
  <si>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</si>
  <si>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</si>
  <si>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</si>
  <si>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</si>
  <si>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</si>
  <si>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</si>
  <si>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</si>
  <si>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</si>
  <si>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</si>
  <si>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</si>
  <si>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</si>
  <si>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</si>
  <si>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</si>
  <si>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</si>
  <si>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</si>
  <si>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</si>
  <si>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</si>
  <si>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</si>
  <si>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</si>
  <si>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</si>
  <si>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</si>
  <si>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</si>
  <si>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</si>
  <si>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</si>
  <si>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</si>
  <si>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</si>
  <si>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</si>
  <si>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</si>
  <si>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</si>
  <si>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</si>
  <si>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</si>
  <si>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</si>
  <si>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</si>
  <si>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</si>
  <si>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</si>
  <si>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</si>
  <si>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</si>
  <si>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</si>
  <si>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</si>
  <si>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</si>
  <si>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</si>
  <si>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</si>
  <si>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</si>
  <si>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</si>
  <si>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</si>
  <si>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</si>
  <si>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</si>
  <si>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</si>
  <si>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</si>
  <si>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</si>
  <si>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</si>
  <si>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</si>
  <si>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</si>
  <si>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</si>
  <si>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</si>
  <si>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</si>
  <si>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</si>
  <si>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</si>
  <si>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</si>
  <si>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</si>
  <si>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</si>
  <si>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</si>
  <si>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</si>
  <si>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</si>
  <si>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</si>
  <si>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</si>
  <si>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</si>
  <si>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</si>
  <si>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</si>
  <si>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32.50F/C</t>
  </si>
  <si>
    <t>28.50F/C</t>
  </si>
  <si>
    <t>SOBRANTE X DEBITO</t>
  </si>
  <si>
    <t>9.32BSD</t>
  </si>
  <si>
    <t>#0745=7.04</t>
  </si>
  <si>
    <t>#3880=2.28</t>
  </si>
  <si>
    <t>48.50F/C</t>
  </si>
  <si>
    <t>76.50F/C</t>
  </si>
  <si>
    <t>46.00F/C</t>
  </si>
  <si>
    <t>SOBRANTE XPERIODICO</t>
  </si>
  <si>
    <t>1.00F/C</t>
  </si>
  <si>
    <t>FALTANTE DE 5$</t>
  </si>
  <si>
    <t>137.50F/C</t>
  </si>
  <si>
    <t>MAL REGISTRO DE 3$</t>
  </si>
  <si>
    <t>PUNTO PROVINCIAL</t>
  </si>
  <si>
    <t>POR VERIFICAR YA QUE</t>
  </si>
  <si>
    <t xml:space="preserve">NO MANDARON EL CIERRE </t>
  </si>
  <si>
    <t>LOTE #626</t>
  </si>
  <si>
    <t>MAL REGISTRO DE 5$</t>
  </si>
  <si>
    <t>POR EUROS</t>
  </si>
  <si>
    <t>40.00F/C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</si>
</sst>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112426.53000000001</v>
      </c>
      <c r="C2" s="42">
        <f>MODELO!AH12</f>
        <v>43394.68</v>
      </c>
      <c r="D2" s="42">
        <f>EXQUISITECES!AH12</f>
        <v>12377.390000000001</v>
      </c>
      <c r="E2" s="42">
        <f>HOYADA!AH12</f>
        <v>19040.63</v>
      </c>
      <c r="F2" s="42">
        <f>FARMASTOP!AH12</f>
        <v>2242.25</v>
      </c>
      <c r="G2" s="42">
        <f>BOCAS!AH12</f>
        <v>7061.2900000000009</v>
      </c>
      <c r="H2" s="42">
        <f>LAGUNETICA!AH12</f>
        <v>24662.550000000003</v>
      </c>
      <c r="I2" s="42">
        <f>SANANTONIO!AH12</f>
        <v>0</v>
      </c>
      <c r="J2" s="42">
        <f>SUM(B2:I2)</f>
        <v>221205.32000000007</v>
      </c>
    </row>
    <row r="3" spans="1:10" x14ac:dyDescent="0.25">
      <c r="A3" s="45" t="s">
        <v>0</v>
      </c>
      <c r="B3" s="42">
        <f>AUTOMERCADO!AH15</f>
        <v>2653.5</v>
      </c>
      <c r="C3" s="42">
        <f>MODELO!AH15</f>
        <v>1402.5</v>
      </c>
      <c r="D3" s="42">
        <f>EXQUISITECES!AH15</f>
        <v>406</v>
      </c>
      <c r="E3" s="42">
        <f>HOYADA!AH15</f>
        <v>3766.5</v>
      </c>
      <c r="F3" s="42">
        <f>FARMASTOP!AH15</f>
        <v>123</v>
      </c>
      <c r="G3" s="42">
        <f>BOCAS!AH15</f>
        <v>17</v>
      </c>
      <c r="H3" s="42">
        <f>LAGUNETICA!AH15</f>
        <v>1910.5</v>
      </c>
      <c r="I3" s="42">
        <f>SANANTONIO!AH15</f>
        <v>0</v>
      </c>
      <c r="J3" s="42">
        <f t="shared" ref="J3:J52" si="0">SUM(B3:I3)</f>
        <v>10279</v>
      </c>
    </row>
    <row r="4" spans="1:10" x14ac:dyDescent="0.25">
      <c r="A4" s="70" t="s">
        <v>20</v>
      </c>
      <c r="B4" s="42">
        <f>AUTOMERCADO!AH16</f>
        <v>8170</v>
      </c>
      <c r="C4" s="42">
        <f>MODELO!AH16</f>
        <v>3414</v>
      </c>
      <c r="D4" s="42">
        <f>EXQUISITECES!AH16</f>
        <v>910</v>
      </c>
      <c r="E4" s="42">
        <f>HOYADA!AH16</f>
        <v>1114</v>
      </c>
      <c r="F4" s="42">
        <f>FARMASTOP!AH16</f>
        <v>104</v>
      </c>
      <c r="G4" s="42">
        <f>BOCAS!AH16</f>
        <v>857</v>
      </c>
      <c r="H4" s="42">
        <f>LAGUNETICA!AH16</f>
        <v>1765</v>
      </c>
      <c r="I4" s="42">
        <f>SANANTONIO!AH16</f>
        <v>0</v>
      </c>
      <c r="J4" s="42">
        <f t="shared" si="0"/>
        <v>16334</v>
      </c>
    </row>
    <row r="5" spans="1:10" x14ac:dyDescent="0.25">
      <c r="A5" s="45" t="s">
        <v>27</v>
      </c>
      <c r="B5" s="42">
        <f>AUTOMERCADO!AH17</f>
        <v>46569</v>
      </c>
      <c r="C5" s="42">
        <f>MODELO!AH17</f>
        <v>19459.800000000003</v>
      </c>
      <c r="D5" s="42">
        <f>EXQUISITECES!AH17</f>
        <v>5187</v>
      </c>
      <c r="E5" s="42">
        <f>HOYADA!AH17</f>
        <v>6349.8</v>
      </c>
      <c r="F5" s="42">
        <f>FARMASTOP!AH17</f>
        <v>592.79999999999995</v>
      </c>
      <c r="G5" s="42">
        <f>BOCAS!AH17</f>
        <v>4884.9000000000005</v>
      </c>
      <c r="H5" s="42">
        <f>LAGUNETICA!AH17</f>
        <v>10060.5</v>
      </c>
      <c r="I5" s="42">
        <f>SANANTONIO!AH17</f>
        <v>0</v>
      </c>
      <c r="J5" s="42">
        <f t="shared" si="0"/>
        <v>93103.8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8170</v>
      </c>
      <c r="C10" s="42">
        <f>MODELO!AH22</f>
        <v>3414</v>
      </c>
      <c r="D10" s="42">
        <f>EXQUISITECES!AH22</f>
        <v>910</v>
      </c>
      <c r="E10" s="42">
        <f>HOYADA!AH22</f>
        <v>1114</v>
      </c>
      <c r="F10" s="42">
        <f>FARMASTOP!AH22</f>
        <v>104</v>
      </c>
      <c r="G10" s="42">
        <f>BOCAS!AH22</f>
        <v>857</v>
      </c>
      <c r="H10" s="42">
        <f>LAGUNETICA!AH22</f>
        <v>1765</v>
      </c>
      <c r="I10" s="42">
        <f>SANANTONIO!AH22</f>
        <v>0</v>
      </c>
      <c r="J10" s="42">
        <f t="shared" si="0"/>
        <v>16334</v>
      </c>
    </row>
    <row r="11" spans="1:10" x14ac:dyDescent="0.25">
      <c r="A11" s="46" t="s">
        <v>26</v>
      </c>
      <c r="B11" s="42">
        <f>AUTOMERCADO!AH23</f>
        <v>46569</v>
      </c>
      <c r="C11" s="42">
        <f>MODELO!AH23</f>
        <v>19459.800000000003</v>
      </c>
      <c r="D11" s="42">
        <f>EXQUISITECES!AH23</f>
        <v>5187</v>
      </c>
      <c r="E11" s="42">
        <f>HOYADA!AH23</f>
        <v>6349.8</v>
      </c>
      <c r="F11" s="42">
        <f>FARMASTOP!AH23</f>
        <v>592.79999999999995</v>
      </c>
      <c r="G11" s="42">
        <f>BOCAS!AH23</f>
        <v>4884.9000000000005</v>
      </c>
      <c r="H11" s="42">
        <f>LAGUNETICA!AH23</f>
        <v>10060.5</v>
      </c>
      <c r="I11" s="42">
        <f>SANANTONIO!AH23</f>
        <v>0</v>
      </c>
      <c r="J11" s="42">
        <f t="shared" si="0"/>
        <v>93103.8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2</v>
      </c>
      <c r="F12" s="42">
        <f>FARMASTOP!AH24</f>
        <v>0</v>
      </c>
      <c r="G12" s="42">
        <f>BOCAS!AH24</f>
        <v>0</v>
      </c>
      <c r="H12" s="42">
        <f>LAGUNETICA!AH24</f>
        <v>50</v>
      </c>
      <c r="I12" s="42">
        <f>SANANTONIO!AH24</f>
        <v>0</v>
      </c>
      <c r="J12" s="42">
        <f t="shared" si="0"/>
        <v>52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11.5</v>
      </c>
      <c r="F13" s="42">
        <f>FARMASTOP!AH25</f>
        <v>0</v>
      </c>
      <c r="G13" s="42">
        <f>BOCAS!AH25</f>
        <v>0</v>
      </c>
      <c r="H13" s="42">
        <f>LAGUNETICA!AH25</f>
        <v>287.5</v>
      </c>
      <c r="I13" s="42">
        <f>SANANTONIO!AH25</f>
        <v>0</v>
      </c>
      <c r="J13" s="42">
        <f t="shared" si="0"/>
        <v>299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2</v>
      </c>
      <c r="F18" s="42">
        <f>FARMASTOP!AH30</f>
        <v>0</v>
      </c>
      <c r="G18" s="42">
        <f>BOCAS!AH30</f>
        <v>0</v>
      </c>
      <c r="H18" s="42">
        <f>LAGUNETICA!AH30</f>
        <v>50</v>
      </c>
      <c r="I18" s="42">
        <f>SANANTONIO!AH30</f>
        <v>0</v>
      </c>
      <c r="J18" s="42">
        <f t="shared" si="0"/>
        <v>52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11.5</v>
      </c>
      <c r="F19" s="42">
        <f>FARMASTOP!AH31</f>
        <v>0</v>
      </c>
      <c r="G19" s="42">
        <f>BOCAS!AH31</f>
        <v>0</v>
      </c>
      <c r="H19" s="42">
        <f>LAGUNETICA!AH31</f>
        <v>287.5</v>
      </c>
      <c r="I19" s="42">
        <f>SANANTONIO!AH31</f>
        <v>0</v>
      </c>
      <c r="J19" s="42">
        <f t="shared" si="0"/>
        <v>299</v>
      </c>
    </row>
    <row r="20" spans="1:10" x14ac:dyDescent="0.25">
      <c r="A20" s="45" t="s">
        <v>34</v>
      </c>
      <c r="B20" s="42">
        <f>AUTOMERCADO!AH32</f>
        <v>287.85000000000002</v>
      </c>
      <c r="C20" s="42">
        <f>MODELO!AH32</f>
        <v>138.39000000000001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22</v>
      </c>
      <c r="H20" s="42">
        <f>LAGUNETICA!AH32</f>
        <v>49.99</v>
      </c>
      <c r="I20" s="42">
        <f>SANANTONIO!AH32</f>
        <v>0</v>
      </c>
      <c r="J20" s="42">
        <f t="shared" si="0"/>
        <v>498.23</v>
      </c>
    </row>
    <row r="21" spans="1:10" x14ac:dyDescent="0.25">
      <c r="A21" s="45" t="s">
        <v>35</v>
      </c>
      <c r="B21" s="42">
        <f>AUTOMERCADO!AH33</f>
        <v>1640.7449999999999</v>
      </c>
      <c r="C21" s="42">
        <f>MODELO!AH33</f>
        <v>788.82299999999998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125.4</v>
      </c>
      <c r="H21" s="42">
        <f>LAGUNETICA!AH33</f>
        <v>284.94300000000004</v>
      </c>
      <c r="I21" s="42">
        <f>SANANTONIO!AH33</f>
        <v>0</v>
      </c>
      <c r="J21" s="42">
        <f t="shared" si="0"/>
        <v>2839.9110000000001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287.85000000000002</v>
      </c>
      <c r="C26" s="42">
        <f>MODELO!AH38</f>
        <v>138.39000000000001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22</v>
      </c>
      <c r="H26" s="42">
        <f>LAGUNETICA!AH38</f>
        <v>49.99</v>
      </c>
      <c r="I26" s="42">
        <f>SANANTONIO!AH38</f>
        <v>0</v>
      </c>
      <c r="J26" s="42">
        <f t="shared" si="0"/>
        <v>498.23</v>
      </c>
    </row>
    <row r="27" spans="1:10" x14ac:dyDescent="0.25">
      <c r="A27" s="46" t="s">
        <v>42</v>
      </c>
      <c r="B27" s="42">
        <f>AUTOMERCADO!AH39</f>
        <v>1640.7449999999999</v>
      </c>
      <c r="C27" s="42">
        <f>MODELO!AH39</f>
        <v>788.82299999999998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125.4</v>
      </c>
      <c r="H27" s="42">
        <f>LAGUNETICA!AH39</f>
        <v>284.94300000000004</v>
      </c>
      <c r="I27" s="42">
        <f>SANANTONIO!AH39</f>
        <v>0</v>
      </c>
      <c r="J27" s="42">
        <f t="shared" si="0"/>
        <v>2839.9110000000001</v>
      </c>
    </row>
    <row r="28" spans="1:10" x14ac:dyDescent="0.25">
      <c r="A28" s="45" t="s">
        <v>43</v>
      </c>
      <c r="B28" s="42">
        <f>AUTOMERCADO!AH40</f>
        <v>1221.6899999999998</v>
      </c>
      <c r="C28" s="42">
        <f>MODELO!AH40</f>
        <v>69.91</v>
      </c>
      <c r="D28" s="42">
        <f>EXQUISITECES!AH40</f>
        <v>9.36</v>
      </c>
      <c r="E28" s="42">
        <f>HOYADA!AH40</f>
        <v>4.71</v>
      </c>
      <c r="F28" s="42">
        <f>FARMASTOP!AH40</f>
        <v>27.53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1333.1999999999998</v>
      </c>
    </row>
    <row r="29" spans="1:10" x14ac:dyDescent="0.25">
      <c r="A29" s="45" t="s">
        <v>44</v>
      </c>
      <c r="B29" s="42">
        <f>AUTOMERCADO!AH41</f>
        <v>6963.6330000000007</v>
      </c>
      <c r="C29" s="42">
        <f>MODELO!AH41</f>
        <v>398.48700000000002</v>
      </c>
      <c r="D29" s="42">
        <f>EXQUISITECES!AH41</f>
        <v>53.351999999999997</v>
      </c>
      <c r="E29" s="42">
        <f>HOYADA!AH41</f>
        <v>26.847000000000001</v>
      </c>
      <c r="F29" s="42">
        <f>FARMASTOP!AH41</f>
        <v>156.92100000000002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7599.2400000000007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1221.6899999999998</v>
      </c>
      <c r="C34" s="42">
        <f>MODELO!AH46</f>
        <v>69.91</v>
      </c>
      <c r="D34" s="42">
        <f>EXQUISITECES!AH46</f>
        <v>9.36</v>
      </c>
      <c r="E34" s="42">
        <f>HOYADA!AH46</f>
        <v>4.71</v>
      </c>
      <c r="F34" s="42">
        <f>FARMASTOP!AH46</f>
        <v>27.53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1333.1999999999998</v>
      </c>
    </row>
    <row r="35" spans="1:10" x14ac:dyDescent="0.25">
      <c r="A35" s="46" t="s">
        <v>48</v>
      </c>
      <c r="B35" s="42">
        <f>AUTOMERCADO!AH47</f>
        <v>6963.6330000000007</v>
      </c>
      <c r="C35" s="42">
        <f>MODELO!AH47</f>
        <v>398.48700000000002</v>
      </c>
      <c r="D35" s="42">
        <f>EXQUISITECES!AH47</f>
        <v>53.351999999999997</v>
      </c>
      <c r="E35" s="42">
        <f>HOYADA!AH47</f>
        <v>26.847000000000001</v>
      </c>
      <c r="F35" s="42">
        <f>FARMASTOP!AH47</f>
        <v>156.92100000000002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7599.2400000000007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46623.160000000011</v>
      </c>
      <c r="C37" s="42">
        <f>MODELO!AH49</f>
        <v>13967.670000000002</v>
      </c>
      <c r="D37" s="42">
        <f>EXQUISITECES!AH49</f>
        <v>5536.47</v>
      </c>
      <c r="E37" s="42">
        <f>HOYADA!AH49</f>
        <v>7281.380000000001</v>
      </c>
      <c r="F37" s="42">
        <f>FARMASTOP!AH49</f>
        <v>1246.3600000000001</v>
      </c>
      <c r="G37" s="42">
        <f>BOCAS!AH49</f>
        <v>2125.96</v>
      </c>
      <c r="H37" s="42">
        <f>LAGUNETICA!AH49</f>
        <v>4249.96</v>
      </c>
      <c r="I37" s="42">
        <f>SANANTONIO!AH49</f>
        <v>0</v>
      </c>
      <c r="J37" s="42">
        <f t="shared" si="0"/>
        <v>81030.960000000036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3397.48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5818.63</v>
      </c>
      <c r="I40" s="42">
        <f>SANANTONIO!AH52</f>
        <v>0</v>
      </c>
      <c r="J40" s="42">
        <f t="shared" si="0"/>
        <v>9216.11</v>
      </c>
    </row>
    <row r="41" spans="1:10" x14ac:dyDescent="0.25">
      <c r="A41" s="71" t="s">
        <v>18</v>
      </c>
      <c r="B41" s="42">
        <f>AUTOMERCADO!AH53</f>
        <v>2845.83</v>
      </c>
      <c r="C41" s="42">
        <f>MODELO!AH53</f>
        <v>3145.38</v>
      </c>
      <c r="D41" s="42">
        <f>EXQUISITECES!AH53</f>
        <v>634.1</v>
      </c>
      <c r="E41" s="42">
        <f>HOYADA!AH53</f>
        <v>1607.49</v>
      </c>
      <c r="F41" s="42">
        <f>FARMASTOP!AH53</f>
        <v>101.04</v>
      </c>
      <c r="G41" s="42">
        <f>BOCAS!AH53</f>
        <v>41.32</v>
      </c>
      <c r="H41" s="42">
        <f>LAGUNETICA!AH53</f>
        <v>1996.8100000000002</v>
      </c>
      <c r="I41" s="42">
        <f>SANANTONIO!AH53</f>
        <v>0</v>
      </c>
      <c r="J41" s="42">
        <f t="shared" si="0"/>
        <v>10371.970000000001</v>
      </c>
    </row>
    <row r="42" spans="1:10" x14ac:dyDescent="0.25">
      <c r="A42" s="71" t="s">
        <v>114</v>
      </c>
      <c r="B42" s="42">
        <f>AUTOMERCADO!AH54</f>
        <v>670.16</v>
      </c>
      <c r="C42" s="42">
        <f>MODELO!AH54</f>
        <v>210.92000000000002</v>
      </c>
      <c r="D42" s="42">
        <f>EXQUISITECES!AH54</f>
        <v>0</v>
      </c>
      <c r="E42" s="42">
        <f>HOYADA!AH54</f>
        <v>0</v>
      </c>
      <c r="F42" s="42">
        <f>FARMASTOP!AH54</f>
        <v>16.87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897.94999999999993</v>
      </c>
    </row>
    <row r="43" spans="1:10" x14ac:dyDescent="0.25">
      <c r="A43" s="71" t="s">
        <v>52</v>
      </c>
      <c r="B43" s="42">
        <f>AUTOMERCADO!AH55</f>
        <v>4554.8199999999988</v>
      </c>
      <c r="C43" s="42">
        <f>MODELO!AH55</f>
        <v>679.49999999999989</v>
      </c>
      <c r="D43" s="42">
        <f>EXQUISITECES!AH55</f>
        <v>604.28</v>
      </c>
      <c r="E43" s="42">
        <f>HOYADA!AH55</f>
        <v>10</v>
      </c>
      <c r="F43" s="42">
        <f>FARMASTOP!AH55</f>
        <v>8.49</v>
      </c>
      <c r="G43" s="42">
        <f>BOCAS!AH55</f>
        <v>39.9</v>
      </c>
      <c r="H43" s="42">
        <f>LAGUNETICA!AH55</f>
        <v>91.34</v>
      </c>
      <c r="I43" s="42">
        <f>SANANTONIO!AH55</f>
        <v>0</v>
      </c>
      <c r="J43" s="42">
        <f t="shared" si="0"/>
        <v>5988.3299999999981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171.05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171.05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112520.84800000001</v>
      </c>
      <c r="C52" s="72">
        <f>MODELO!AH64</f>
        <v>43621.61</v>
      </c>
      <c r="D52" s="72">
        <f>EXQUISITECES!AH64</f>
        <v>12421.201999999999</v>
      </c>
      <c r="E52" s="72">
        <f>HOYADA!AH64</f>
        <v>19053.517</v>
      </c>
      <c r="F52" s="72">
        <f>FARMASTOP!AH64</f>
        <v>2245.4809999999998</v>
      </c>
      <c r="G52" s="72">
        <f>BOCAS!AH64</f>
        <v>7234.48</v>
      </c>
      <c r="H52" s="72">
        <f>LAGUNETICA!AH64</f>
        <v>24700.183000000001</v>
      </c>
      <c r="I52" s="72">
        <f>SANANTONIO!AH64</f>
        <v>0</v>
      </c>
      <c r="J52" s="72">
        <f t="shared" si="0"/>
        <v>221797.321</v>
      </c>
    </row>
    <row r="53" spans="1:10" x14ac:dyDescent="0.25">
      <c r="A53" s="54" t="s">
        <v>3</v>
      </c>
      <c r="B53" s="42">
        <f>B2</f>
        <v>112426.53000000001</v>
      </c>
      <c r="C53" s="42">
        <f t="shared" ref="C53:I53" si="1">C2</f>
        <v>43394.68</v>
      </c>
      <c r="D53" s="42">
        <f t="shared" si="1"/>
        <v>12377.390000000001</v>
      </c>
      <c r="E53" s="42">
        <f t="shared" si="1"/>
        <v>19040.63</v>
      </c>
      <c r="F53" s="42">
        <f t="shared" si="1"/>
        <v>2242.25</v>
      </c>
      <c r="G53" s="42">
        <f t="shared" si="1"/>
        <v>7061.2900000000009</v>
      </c>
      <c r="H53" s="42">
        <f t="shared" si="1"/>
        <v>24662.550000000003</v>
      </c>
      <c r="I53" s="42">
        <f t="shared" si="1"/>
        <v>0</v>
      </c>
      <c r="J53" s="42">
        <f>J2</f>
        <v>221205.32000000007</v>
      </c>
    </row>
    <row r="54" spans="1:10" x14ac:dyDescent="0.25">
      <c r="A54" s="56" t="s">
        <v>95</v>
      </c>
      <c r="B54" s="42">
        <f>+B52-B53</f>
        <v>94.317999999999302</v>
      </c>
      <c r="C54" s="42">
        <f t="shared" ref="C54:I54" si="2">+C52-C53</f>
        <v>226.93000000000029</v>
      </c>
      <c r="D54" s="42">
        <f t="shared" si="2"/>
        <v>43.811999999998079</v>
      </c>
      <c r="E54" s="42">
        <f t="shared" si="2"/>
        <v>12.886999999998807</v>
      </c>
      <c r="F54" s="42">
        <f t="shared" si="2"/>
        <v>3.2309999999997672</v>
      </c>
      <c r="G54" s="42">
        <f t="shared" si="2"/>
        <v>173.18999999999869</v>
      </c>
      <c r="H54" s="42">
        <f t="shared" si="2"/>
        <v>37.632999999997992</v>
      </c>
      <c r="I54" s="42">
        <f t="shared" si="2"/>
        <v>0</v>
      </c>
      <c r="J54" s="42">
        <f>+J52-J53</f>
        <v>592.00099999993108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2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E27" sqref="E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68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15583.79</v>
      </c>
      <c r="C12" s="25">
        <v>8419.5499999999993</v>
      </c>
      <c r="D12" s="25">
        <v>6550.06</v>
      </c>
      <c r="E12" s="25">
        <v>5132.47</v>
      </c>
      <c r="F12" s="25">
        <v>8989.23</v>
      </c>
      <c r="G12" s="25">
        <v>7687.08</v>
      </c>
      <c r="H12" s="25">
        <v>6622.1</v>
      </c>
      <c r="I12" s="25">
        <v>8338.6200000000008</v>
      </c>
      <c r="J12" s="25">
        <v>9638.74</v>
      </c>
      <c r="K12" s="25">
        <v>9506.7800000000007</v>
      </c>
      <c r="L12" s="25">
        <v>7252.41</v>
      </c>
      <c r="M12" s="25">
        <v>7261.94</v>
      </c>
      <c r="N12" s="25">
        <v>6060.29</v>
      </c>
      <c r="O12" s="25">
        <v>2475.08</v>
      </c>
      <c r="P12" s="25">
        <v>534.64</v>
      </c>
      <c r="Q12" s="25">
        <v>2373.75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112426.53000000001</v>
      </c>
      <c r="AI12" s="25">
        <v>110844.96</v>
      </c>
      <c r="AJ12" s="66">
        <f>+AI12-AH12</f>
        <v>-1581.570000000007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21.5</v>
      </c>
      <c r="C15" s="22">
        <v>155.5</v>
      </c>
      <c r="D15" s="22">
        <v>461.5</v>
      </c>
      <c r="E15" s="22">
        <v>111.5</v>
      </c>
      <c r="F15" s="22">
        <v>812.5</v>
      </c>
      <c r="G15" s="22">
        <v>192.5</v>
      </c>
      <c r="H15" s="22">
        <v>264.5</v>
      </c>
      <c r="I15" s="22">
        <v>316</v>
      </c>
      <c r="J15" s="22">
        <v>13.5</v>
      </c>
      <c r="K15" s="22">
        <v>11</v>
      </c>
      <c r="L15" s="22"/>
      <c r="M15" s="22">
        <v>38.5</v>
      </c>
      <c r="N15" s="22">
        <v>47.5</v>
      </c>
      <c r="O15" s="22">
        <v>25</v>
      </c>
      <c r="P15" s="22">
        <v>62</v>
      </c>
      <c r="Q15" s="22">
        <v>120.5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2653.5</v>
      </c>
    </row>
    <row r="16" spans="1:36" s="31" customFormat="1" x14ac:dyDescent="0.25">
      <c r="A16" s="29" t="s">
        <v>20</v>
      </c>
      <c r="B16" s="30">
        <v>1183</v>
      </c>
      <c r="C16" s="30">
        <v>495</v>
      </c>
      <c r="D16" s="30">
        <v>464</v>
      </c>
      <c r="E16" s="30">
        <v>365</v>
      </c>
      <c r="F16" s="30">
        <v>750</v>
      </c>
      <c r="G16" s="30">
        <v>302</v>
      </c>
      <c r="H16" s="30">
        <v>545</v>
      </c>
      <c r="I16" s="30">
        <v>769</v>
      </c>
      <c r="J16" s="30">
        <v>879</v>
      </c>
      <c r="K16" s="30">
        <v>950</v>
      </c>
      <c r="L16" s="30">
        <v>735</v>
      </c>
      <c r="M16" s="30">
        <v>640</v>
      </c>
      <c r="N16" s="30"/>
      <c r="O16" s="30"/>
      <c r="P16" s="30"/>
      <c r="Q16" s="30">
        <v>93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8170</v>
      </c>
      <c r="AJ16" s="67"/>
    </row>
    <row r="17" spans="1:36" customFormat="1" x14ac:dyDescent="0.25">
      <c r="A17" s="45" t="s">
        <v>27</v>
      </c>
      <c r="B17" s="21">
        <f>B16*$B$8</f>
        <v>6743.1</v>
      </c>
      <c r="C17" s="21">
        <f>C16*$B$8</f>
        <v>2821.5</v>
      </c>
      <c r="D17" s="21">
        <f t="shared" ref="D17:L17" si="2">D16*$B$8</f>
        <v>2644.8</v>
      </c>
      <c r="E17" s="21">
        <f t="shared" si="2"/>
        <v>2080.5</v>
      </c>
      <c r="F17" s="21">
        <f t="shared" si="2"/>
        <v>4275</v>
      </c>
      <c r="G17" s="21">
        <f t="shared" si="2"/>
        <v>1721.4</v>
      </c>
      <c r="H17" s="21">
        <f t="shared" si="2"/>
        <v>3106.5</v>
      </c>
      <c r="I17" s="21">
        <f t="shared" si="2"/>
        <v>4383.3</v>
      </c>
      <c r="J17" s="21">
        <f t="shared" si="2"/>
        <v>5010.3</v>
      </c>
      <c r="K17" s="21">
        <f t="shared" si="2"/>
        <v>5415</v>
      </c>
      <c r="L17" s="21">
        <f t="shared" si="2"/>
        <v>4189.5</v>
      </c>
      <c r="M17" s="21">
        <f t="shared" ref="M17:R17" si="3">M16*$B$8</f>
        <v>3648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530.1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46569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1183</v>
      </c>
      <c r="C22" s="19">
        <f t="shared" ref="C22:L22" si="11">+C16+C18+C20</f>
        <v>495</v>
      </c>
      <c r="D22" s="19">
        <f t="shared" si="11"/>
        <v>464</v>
      </c>
      <c r="E22" s="19">
        <f t="shared" si="11"/>
        <v>365</v>
      </c>
      <c r="F22" s="19">
        <f t="shared" si="11"/>
        <v>750</v>
      </c>
      <c r="G22" s="19">
        <f t="shared" si="11"/>
        <v>302</v>
      </c>
      <c r="H22" s="19">
        <f t="shared" si="11"/>
        <v>545</v>
      </c>
      <c r="I22" s="19">
        <f t="shared" si="11"/>
        <v>769</v>
      </c>
      <c r="J22" s="19">
        <f t="shared" si="11"/>
        <v>879</v>
      </c>
      <c r="K22" s="19">
        <f t="shared" si="11"/>
        <v>950</v>
      </c>
      <c r="L22" s="19">
        <f t="shared" si="11"/>
        <v>735</v>
      </c>
      <c r="M22" s="19">
        <f t="shared" ref="M22:S22" si="12">+M16+M18+M20</f>
        <v>640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93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8170</v>
      </c>
    </row>
    <row r="23" spans="1:36" customFormat="1" x14ac:dyDescent="0.25">
      <c r="A23" s="46" t="s">
        <v>26</v>
      </c>
      <c r="B23" s="18">
        <f>+B17+B19+B21</f>
        <v>6743.1</v>
      </c>
      <c r="C23" s="18">
        <f t="shared" ref="C23:L23" si="14">+C17+C19+C21</f>
        <v>2821.5</v>
      </c>
      <c r="D23" s="18">
        <f t="shared" si="14"/>
        <v>2644.8</v>
      </c>
      <c r="E23" s="18">
        <f t="shared" si="14"/>
        <v>2080.5</v>
      </c>
      <c r="F23" s="18">
        <f t="shared" si="14"/>
        <v>4275</v>
      </c>
      <c r="G23" s="18">
        <f t="shared" si="14"/>
        <v>1721.4</v>
      </c>
      <c r="H23" s="18">
        <f t="shared" si="14"/>
        <v>3106.5</v>
      </c>
      <c r="I23" s="18">
        <f t="shared" si="14"/>
        <v>4383.3</v>
      </c>
      <c r="J23" s="18">
        <f t="shared" si="14"/>
        <v>5010.3</v>
      </c>
      <c r="K23" s="18">
        <f t="shared" si="14"/>
        <v>5415</v>
      </c>
      <c r="L23" s="18">
        <f t="shared" si="14"/>
        <v>4189.5</v>
      </c>
      <c r="M23" s="18">
        <f t="shared" ref="M23:S23" si="15">+M17+M19+M21</f>
        <v>3648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530.1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46569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>
        <v>68.8</v>
      </c>
      <c r="I32" s="35"/>
      <c r="J32" s="35"/>
      <c r="K32" s="35">
        <v>104.51</v>
      </c>
      <c r="L32" s="35">
        <v>114.54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287.85000000000002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392.15999999999997</v>
      </c>
      <c r="I33" s="21">
        <f t="shared" si="30"/>
        <v>0</v>
      </c>
      <c r="J33" s="21">
        <f t="shared" si="30"/>
        <v>0</v>
      </c>
      <c r="K33" s="21">
        <f t="shared" si="30"/>
        <v>595.70699999999999</v>
      </c>
      <c r="L33" s="21">
        <f t="shared" si="30"/>
        <v>652.87800000000004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1640.7449999999999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68.8</v>
      </c>
      <c r="I38" s="19">
        <f t="shared" si="39"/>
        <v>0</v>
      </c>
      <c r="J38" s="19">
        <f t="shared" si="39"/>
        <v>0</v>
      </c>
      <c r="K38" s="19">
        <f t="shared" si="39"/>
        <v>104.51</v>
      </c>
      <c r="L38" s="19">
        <f t="shared" si="39"/>
        <v>114.54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287.85000000000002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392.15999999999997</v>
      </c>
      <c r="I39" s="18">
        <f t="shared" si="42"/>
        <v>0</v>
      </c>
      <c r="J39" s="18">
        <f t="shared" si="42"/>
        <v>0</v>
      </c>
      <c r="K39" s="18">
        <f t="shared" si="42"/>
        <v>595.70699999999999</v>
      </c>
      <c r="L39" s="18">
        <f t="shared" si="42"/>
        <v>652.87800000000004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1640.7449999999999</v>
      </c>
    </row>
    <row r="40" spans="1:34" x14ac:dyDescent="0.25">
      <c r="A40" s="13" t="s">
        <v>43</v>
      </c>
      <c r="B40" s="35">
        <v>45.73</v>
      </c>
      <c r="C40" s="35">
        <v>487.94</v>
      </c>
      <c r="D40" s="35"/>
      <c r="E40" s="35"/>
      <c r="F40" s="35">
        <v>97.38</v>
      </c>
      <c r="G40" s="35">
        <v>293.33</v>
      </c>
      <c r="H40" s="35"/>
      <c r="I40" s="35"/>
      <c r="J40" s="35">
        <v>164.86</v>
      </c>
      <c r="K40" s="35">
        <v>34.97</v>
      </c>
      <c r="L40" s="35">
        <v>35.54</v>
      </c>
      <c r="M40" s="35">
        <v>27.26</v>
      </c>
      <c r="N40" s="35"/>
      <c r="O40" s="35"/>
      <c r="P40" s="35"/>
      <c r="Q40" s="35">
        <v>34.68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1221.6899999999998</v>
      </c>
    </row>
    <row r="41" spans="1:34" customFormat="1" x14ac:dyDescent="0.25">
      <c r="A41" s="45" t="s">
        <v>44</v>
      </c>
      <c r="B41" s="21">
        <f>B40*$B$8</f>
        <v>260.661</v>
      </c>
      <c r="C41" s="21">
        <f t="shared" ref="C41:L41" si="45">C40*$B$8</f>
        <v>2781.2580000000003</v>
      </c>
      <c r="D41" s="21">
        <f t="shared" si="45"/>
        <v>0</v>
      </c>
      <c r="E41" s="21">
        <f t="shared" si="45"/>
        <v>0</v>
      </c>
      <c r="F41" s="21">
        <f t="shared" si="45"/>
        <v>555.06600000000003</v>
      </c>
      <c r="G41" s="21">
        <f t="shared" si="45"/>
        <v>1671.981</v>
      </c>
      <c r="H41" s="21">
        <f t="shared" si="45"/>
        <v>0</v>
      </c>
      <c r="I41" s="21">
        <f t="shared" si="45"/>
        <v>0</v>
      </c>
      <c r="J41" s="21">
        <f t="shared" si="45"/>
        <v>939.70200000000011</v>
      </c>
      <c r="K41" s="21">
        <f t="shared" si="45"/>
        <v>199.32900000000001</v>
      </c>
      <c r="L41" s="21">
        <f t="shared" si="45"/>
        <v>202.578</v>
      </c>
      <c r="M41" s="21">
        <f t="shared" ref="M41:R41" si="46">M40*$B$8</f>
        <v>155.38200000000001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197.67600000000002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6963.6330000000007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45.73</v>
      </c>
      <c r="C46" s="19">
        <f t="shared" ref="C46:L46" si="54">+C40+C42+C44</f>
        <v>487.94</v>
      </c>
      <c r="D46" s="19">
        <f t="shared" si="54"/>
        <v>0</v>
      </c>
      <c r="E46" s="19">
        <f t="shared" si="54"/>
        <v>0</v>
      </c>
      <c r="F46" s="19">
        <f t="shared" si="54"/>
        <v>97.38</v>
      </c>
      <c r="G46" s="19">
        <f t="shared" si="54"/>
        <v>293.33</v>
      </c>
      <c r="H46" s="19">
        <f t="shared" si="54"/>
        <v>0</v>
      </c>
      <c r="I46" s="19">
        <f t="shared" si="54"/>
        <v>0</v>
      </c>
      <c r="J46" s="19">
        <f t="shared" si="54"/>
        <v>164.86</v>
      </c>
      <c r="K46" s="19">
        <f t="shared" si="54"/>
        <v>34.97</v>
      </c>
      <c r="L46" s="19">
        <f t="shared" si="54"/>
        <v>35.54</v>
      </c>
      <c r="M46" s="19">
        <f t="shared" ref="M46:S46" si="55">+M40+M42+M44</f>
        <v>27.26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34.68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1221.6899999999998</v>
      </c>
    </row>
    <row r="47" spans="1:34" customFormat="1" x14ac:dyDescent="0.25">
      <c r="A47" s="46" t="s">
        <v>48</v>
      </c>
      <c r="B47" s="18">
        <f>+B41+B43+B45</f>
        <v>260.661</v>
      </c>
      <c r="C47" s="18">
        <f t="shared" ref="C47:L47" si="57">+C41+C43+C45</f>
        <v>2781.2580000000003</v>
      </c>
      <c r="D47" s="18">
        <f t="shared" si="57"/>
        <v>0</v>
      </c>
      <c r="E47" s="18">
        <f t="shared" si="57"/>
        <v>0</v>
      </c>
      <c r="F47" s="18">
        <f t="shared" si="57"/>
        <v>555.06600000000003</v>
      </c>
      <c r="G47" s="18">
        <f t="shared" si="57"/>
        <v>1671.981</v>
      </c>
      <c r="H47" s="18">
        <f t="shared" si="57"/>
        <v>0</v>
      </c>
      <c r="I47" s="18">
        <f t="shared" si="57"/>
        <v>0</v>
      </c>
      <c r="J47" s="18">
        <f t="shared" si="57"/>
        <v>939.70200000000011</v>
      </c>
      <c r="K47" s="18">
        <f t="shared" si="57"/>
        <v>199.32900000000001</v>
      </c>
      <c r="L47" s="18">
        <f t="shared" si="57"/>
        <v>202.578</v>
      </c>
      <c r="M47" s="18">
        <f t="shared" ref="M47:S47" si="58">+M41+M43+M45</f>
        <v>155.38200000000001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197.67600000000002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6963.6330000000007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6336.75</v>
      </c>
      <c r="C49" s="43">
        <v>1768.04</v>
      </c>
      <c r="D49" s="43">
        <v>2900.09</v>
      </c>
      <c r="E49" s="43">
        <v>2876.24</v>
      </c>
      <c r="F49" s="43">
        <v>3276.89</v>
      </c>
      <c r="G49" s="43">
        <v>3033.57</v>
      </c>
      <c r="H49" s="43">
        <v>2376.52</v>
      </c>
      <c r="I49" s="43">
        <v>2839.58</v>
      </c>
      <c r="J49" s="43">
        <v>3141.07</v>
      </c>
      <c r="K49" s="43">
        <v>3110.64</v>
      </c>
      <c r="L49" s="43">
        <v>2251.04</v>
      </c>
      <c r="M49" s="44">
        <v>3079.84</v>
      </c>
      <c r="N49" s="44">
        <v>5783.02</v>
      </c>
      <c r="O49" s="44">
        <v>2044.72</v>
      </c>
      <c r="P49" s="44">
        <v>472.85</v>
      </c>
      <c r="Q49" s="44">
        <v>1332.3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46623.160000000011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1058.3399999999999</v>
      </c>
      <c r="C53" s="43">
        <v>221.34</v>
      </c>
      <c r="D53" s="43">
        <v>95.97</v>
      </c>
      <c r="E53" s="43">
        <v>2.14</v>
      </c>
      <c r="F53" s="43"/>
      <c r="G53" s="43"/>
      <c r="H53" s="43">
        <v>462.65</v>
      </c>
      <c r="I53" s="43">
        <v>230.93</v>
      </c>
      <c r="J53" s="43">
        <v>397.04</v>
      </c>
      <c r="K53" s="43">
        <v>176.66</v>
      </c>
      <c r="L53" s="43"/>
      <c r="M53" s="44"/>
      <c r="N53" s="44"/>
      <c r="O53" s="44"/>
      <c r="P53" s="44"/>
      <c r="Q53" s="44">
        <v>200.76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2845.83</v>
      </c>
    </row>
    <row r="54" spans="1:34" x14ac:dyDescent="0.25">
      <c r="A54" s="17" t="s">
        <v>114</v>
      </c>
      <c r="B54" s="43">
        <v>510.25</v>
      </c>
      <c r="C54" s="43"/>
      <c r="D54" s="43"/>
      <c r="E54" s="43"/>
      <c r="F54" s="43"/>
      <c r="G54" s="43"/>
      <c r="H54" s="43"/>
      <c r="I54" s="43">
        <v>31.15</v>
      </c>
      <c r="J54" s="43">
        <v>55.8</v>
      </c>
      <c r="K54" s="43">
        <v>4.59</v>
      </c>
      <c r="L54" s="43"/>
      <c r="M54" s="44"/>
      <c r="N54" s="44"/>
      <c r="O54" s="44">
        <v>68.37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670.16</v>
      </c>
    </row>
    <row r="55" spans="1:34" x14ac:dyDescent="0.25">
      <c r="A55" s="17" t="s">
        <v>52</v>
      </c>
      <c r="B55" s="43">
        <v>655.85</v>
      </c>
      <c r="C55" s="43">
        <v>673.89</v>
      </c>
      <c r="D55" s="43">
        <v>451.11</v>
      </c>
      <c r="E55" s="43">
        <v>60.5</v>
      </c>
      <c r="F55" s="43">
        <v>75</v>
      </c>
      <c r="G55" s="43">
        <v>1071.0899999999999</v>
      </c>
      <c r="H55" s="43">
        <v>24.25</v>
      </c>
      <c r="I55" s="43">
        <v>548</v>
      </c>
      <c r="J55" s="43">
        <v>86.18</v>
      </c>
      <c r="K55" s="43"/>
      <c r="L55" s="43"/>
      <c r="M55" s="44">
        <v>342.94</v>
      </c>
      <c r="N55" s="44">
        <v>229.65</v>
      </c>
      <c r="O55" s="44">
        <v>336.36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4554.8199999999988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15586.451000000001</v>
      </c>
      <c r="C64" s="51">
        <f t="shared" ref="C64:AG64" si="61">+C15+C23+C31+C39+C47+C48+C49+C50+C51+C52+C53+C54+C55+C56+C57+C58+C59+C60+C61+C62+C63</f>
        <v>8421.5280000000002</v>
      </c>
      <c r="D64" s="51">
        <f t="shared" si="61"/>
        <v>6553.47</v>
      </c>
      <c r="E64" s="51">
        <f t="shared" si="61"/>
        <v>5130.88</v>
      </c>
      <c r="F64" s="51">
        <f t="shared" si="61"/>
        <v>8994.4560000000001</v>
      </c>
      <c r="G64" s="51">
        <f t="shared" si="61"/>
        <v>7690.5410000000011</v>
      </c>
      <c r="H64" s="51">
        <f t="shared" si="61"/>
        <v>6626.58</v>
      </c>
      <c r="I64" s="51">
        <f t="shared" si="61"/>
        <v>8348.9599999999991</v>
      </c>
      <c r="J64" s="51">
        <f t="shared" si="61"/>
        <v>9643.5920000000006</v>
      </c>
      <c r="K64" s="51">
        <f t="shared" si="61"/>
        <v>9512.9259999999995</v>
      </c>
      <c r="L64" s="51">
        <f t="shared" si="61"/>
        <v>7295.9960000000001</v>
      </c>
      <c r="M64" s="51">
        <f t="shared" si="61"/>
        <v>7264.6619999999994</v>
      </c>
      <c r="N64" s="51">
        <f t="shared" si="61"/>
        <v>6060.17</v>
      </c>
      <c r="O64" s="51">
        <f t="shared" si="61"/>
        <v>2474.4500000000003</v>
      </c>
      <c r="P64" s="51">
        <f t="shared" si="61"/>
        <v>534.85</v>
      </c>
      <c r="Q64" s="51">
        <f t="shared" si="61"/>
        <v>2381.3360000000002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112520.84800000001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1 N</v>
      </c>
      <c r="I66" s="53" t="str">
        <f t="shared" si="62"/>
        <v>CAJA 2 N</v>
      </c>
      <c r="J66" s="53" t="str">
        <f t="shared" si="62"/>
        <v>CAJA 3 N</v>
      </c>
      <c r="K66" s="53" t="str">
        <f t="shared" si="62"/>
        <v>CAJA 4 N</v>
      </c>
      <c r="L66" s="53" t="str">
        <f t="shared" si="62"/>
        <v>CAJA 5 N</v>
      </c>
      <c r="M66" s="53" t="str">
        <f t="shared" si="62"/>
        <v>CAJA 6 N</v>
      </c>
      <c r="N66" s="53" t="str">
        <f t="shared" si="62"/>
        <v>CAJA 8 N</v>
      </c>
      <c r="O66" s="53" t="str">
        <f t="shared" si="62"/>
        <v>CAJA 8 N</v>
      </c>
      <c r="P66" s="53" t="str">
        <f t="shared" si="62"/>
        <v>CAJA 12 N</v>
      </c>
      <c r="Q66" s="53" t="str">
        <f t="shared" si="62"/>
        <v>CAJA 14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15583.79</v>
      </c>
      <c r="C67" s="55">
        <f t="shared" ref="C67:L67" si="63">C12</f>
        <v>8419.5499999999993</v>
      </c>
      <c r="D67" s="55">
        <f t="shared" si="63"/>
        <v>6550.06</v>
      </c>
      <c r="E67" s="55">
        <f t="shared" si="63"/>
        <v>5132.47</v>
      </c>
      <c r="F67" s="55">
        <f t="shared" si="63"/>
        <v>8989.23</v>
      </c>
      <c r="G67" s="55">
        <f t="shared" si="63"/>
        <v>7687.08</v>
      </c>
      <c r="H67" s="55">
        <f t="shared" si="63"/>
        <v>6622.1</v>
      </c>
      <c r="I67" s="55">
        <f t="shared" si="63"/>
        <v>8338.6200000000008</v>
      </c>
      <c r="J67" s="55">
        <f t="shared" si="63"/>
        <v>9638.74</v>
      </c>
      <c r="K67" s="55">
        <f t="shared" si="63"/>
        <v>9506.7800000000007</v>
      </c>
      <c r="L67" s="55">
        <f t="shared" si="63"/>
        <v>7252.41</v>
      </c>
      <c r="M67" s="55">
        <f t="shared" ref="M67:AG67" si="64">M12</f>
        <v>7261.94</v>
      </c>
      <c r="N67" s="55">
        <f t="shared" si="64"/>
        <v>6060.29</v>
      </c>
      <c r="O67" s="55">
        <f t="shared" si="64"/>
        <v>2475.08</v>
      </c>
      <c r="P67" s="55">
        <f t="shared" si="64"/>
        <v>534.64</v>
      </c>
      <c r="Q67" s="55">
        <f t="shared" si="64"/>
        <v>2373.75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112426.53000000001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15583.79</v>
      </c>
      <c r="C69" s="57">
        <f t="shared" ref="C69:L69" si="67">+C67+C68</f>
        <v>8419.5499999999993</v>
      </c>
      <c r="D69" s="57">
        <f t="shared" si="67"/>
        <v>6550.06</v>
      </c>
      <c r="E69" s="57">
        <f t="shared" si="67"/>
        <v>5132.47</v>
      </c>
      <c r="F69" s="57">
        <f t="shared" si="67"/>
        <v>8989.23</v>
      </c>
      <c r="G69" s="57">
        <f t="shared" si="67"/>
        <v>7687.08</v>
      </c>
      <c r="H69" s="57">
        <f t="shared" si="67"/>
        <v>6622.1</v>
      </c>
      <c r="I69" s="57">
        <f t="shared" si="67"/>
        <v>8338.6200000000008</v>
      </c>
      <c r="J69" s="57">
        <f t="shared" si="67"/>
        <v>9638.74</v>
      </c>
      <c r="K69" s="57">
        <f t="shared" si="67"/>
        <v>9506.7800000000007</v>
      </c>
      <c r="L69" s="57">
        <f t="shared" si="67"/>
        <v>7252.41</v>
      </c>
      <c r="M69" s="57">
        <f t="shared" ref="M69:AG69" si="68">+M67+M68</f>
        <v>7261.94</v>
      </c>
      <c r="N69" s="57">
        <f t="shared" si="68"/>
        <v>6060.29</v>
      </c>
      <c r="O69" s="57">
        <f t="shared" si="68"/>
        <v>2475.08</v>
      </c>
      <c r="P69" s="57">
        <f t="shared" si="68"/>
        <v>534.64</v>
      </c>
      <c r="Q69" s="57">
        <f t="shared" si="68"/>
        <v>2373.75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112426.53000000001</v>
      </c>
    </row>
    <row r="70" spans="1:34" customFormat="1" ht="15" customHeight="1" x14ac:dyDescent="0.25">
      <c r="A70" s="56" t="s">
        <v>95</v>
      </c>
      <c r="B70" s="55">
        <f t="shared" ref="B70:L70" si="69">+B64-B69</f>
        <v>2.6610000000000582</v>
      </c>
      <c r="C70" s="55">
        <f t="shared" si="69"/>
        <v>1.978000000000975</v>
      </c>
      <c r="D70" s="55">
        <f t="shared" si="69"/>
        <v>3.4099999999998545</v>
      </c>
      <c r="E70" s="55">
        <f t="shared" si="69"/>
        <v>-1.5900000000001455</v>
      </c>
      <c r="F70" s="55">
        <f t="shared" si="69"/>
        <v>5.2260000000005675</v>
      </c>
      <c r="G70" s="55">
        <f t="shared" si="69"/>
        <v>3.4610000000011496</v>
      </c>
      <c r="H70" s="55">
        <f t="shared" si="69"/>
        <v>4.4799999999995634</v>
      </c>
      <c r="I70" s="55">
        <f t="shared" si="69"/>
        <v>10.339999999998327</v>
      </c>
      <c r="J70" s="55">
        <f t="shared" si="69"/>
        <v>4.8520000000007713</v>
      </c>
      <c r="K70" s="55">
        <f t="shared" si="69"/>
        <v>6.1459999999988213</v>
      </c>
      <c r="L70" s="55">
        <f t="shared" si="69"/>
        <v>43.58600000000024</v>
      </c>
      <c r="M70" s="55">
        <f t="shared" ref="M70:AG70" si="70">+M64-M69</f>
        <v>2.7219999999997526</v>
      </c>
      <c r="N70" s="55">
        <f t="shared" si="70"/>
        <v>-0.11999999999989086</v>
      </c>
      <c r="O70" s="55">
        <f t="shared" si="70"/>
        <v>-0.62999999999965439</v>
      </c>
      <c r="P70" s="55">
        <f t="shared" si="70"/>
        <v>0.21000000000003638</v>
      </c>
      <c r="Q70" s="55">
        <f t="shared" si="70"/>
        <v>7.5860000000002401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94.318000000000666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 t="s">
        <v>141</v>
      </c>
      <c r="I71" s="14"/>
      <c r="J71" s="14"/>
      <c r="K71" s="14"/>
      <c r="L71" s="14" t="s">
        <v>143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H72" s="12" t="s">
        <v>142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4330.3999999999996</v>
      </c>
      <c r="C12" s="25">
        <v>3997.2</v>
      </c>
      <c r="D12" s="25">
        <v>840.69</v>
      </c>
      <c r="E12" s="25">
        <v>816.3</v>
      </c>
      <c r="F12" s="25">
        <v>2149.12</v>
      </c>
      <c r="G12" s="25">
        <v>2333.64</v>
      </c>
      <c r="H12" s="25">
        <v>3846.15</v>
      </c>
      <c r="I12" s="25">
        <v>5366.29</v>
      </c>
      <c r="J12" s="25">
        <v>6305.63</v>
      </c>
      <c r="K12" s="25">
        <v>5540.72</v>
      </c>
      <c r="L12" s="25">
        <v>1133.31</v>
      </c>
      <c r="M12" s="25">
        <v>3915.86</v>
      </c>
      <c r="N12" s="25">
        <v>2819.37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43394.68</v>
      </c>
      <c r="AI12" s="25">
        <v>42833.89</v>
      </c>
      <c r="AJ12" s="66">
        <f>+AI12-AH12</f>
        <v>-560.79000000000087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106</v>
      </c>
      <c r="D15" s="22">
        <v>12.5</v>
      </c>
      <c r="E15" s="22">
        <v>9.5</v>
      </c>
      <c r="F15" s="22">
        <v>79.5</v>
      </c>
      <c r="G15" s="22">
        <v>51.5</v>
      </c>
      <c r="H15" s="22">
        <v>97</v>
      </c>
      <c r="I15" s="22">
        <v>330</v>
      </c>
      <c r="J15" s="22"/>
      <c r="K15" s="22"/>
      <c r="L15" s="22">
        <v>131</v>
      </c>
      <c r="M15" s="22">
        <v>537</v>
      </c>
      <c r="N15" s="22">
        <v>48.5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1402.5</v>
      </c>
    </row>
    <row r="16" spans="1:36" s="31" customFormat="1" x14ac:dyDescent="0.25">
      <c r="A16" s="29" t="s">
        <v>20</v>
      </c>
      <c r="B16" s="30">
        <v>371</v>
      </c>
      <c r="C16" s="30">
        <v>324</v>
      </c>
      <c r="D16" s="30">
        <v>39</v>
      </c>
      <c r="E16" s="30">
        <v>48</v>
      </c>
      <c r="F16" s="30">
        <v>102</v>
      </c>
      <c r="G16" s="30">
        <v>193</v>
      </c>
      <c r="H16" s="30">
        <v>303</v>
      </c>
      <c r="I16" s="30">
        <v>459</v>
      </c>
      <c r="J16" s="30">
        <v>587</v>
      </c>
      <c r="K16" s="30">
        <v>467</v>
      </c>
      <c r="L16" s="30"/>
      <c r="M16" s="30">
        <v>274</v>
      </c>
      <c r="N16" s="30">
        <v>247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3414</v>
      </c>
      <c r="AJ16" s="67"/>
    </row>
    <row r="17" spans="1:36" customFormat="1" x14ac:dyDescent="0.25">
      <c r="A17" s="45" t="s">
        <v>27</v>
      </c>
      <c r="B17" s="21">
        <f>B16*$B$8</f>
        <v>2114.7000000000003</v>
      </c>
      <c r="C17" s="21">
        <f>C16*$B$8</f>
        <v>1846.8</v>
      </c>
      <c r="D17" s="21">
        <f t="shared" ref="D17:AG17" si="2">D16*$B$8</f>
        <v>222.3</v>
      </c>
      <c r="E17" s="21">
        <f t="shared" si="2"/>
        <v>273.60000000000002</v>
      </c>
      <c r="F17" s="21">
        <f t="shared" si="2"/>
        <v>581.4</v>
      </c>
      <c r="G17" s="21">
        <f t="shared" si="2"/>
        <v>1100.1000000000001</v>
      </c>
      <c r="H17" s="21">
        <f t="shared" si="2"/>
        <v>1727.1000000000001</v>
      </c>
      <c r="I17" s="21">
        <f t="shared" si="2"/>
        <v>2616.3000000000002</v>
      </c>
      <c r="J17" s="21">
        <f t="shared" si="2"/>
        <v>3345.9</v>
      </c>
      <c r="K17" s="21">
        <f t="shared" si="2"/>
        <v>2661.9</v>
      </c>
      <c r="L17" s="21">
        <f t="shared" si="2"/>
        <v>0</v>
      </c>
      <c r="M17" s="21">
        <f t="shared" si="2"/>
        <v>1561.8</v>
      </c>
      <c r="N17" s="21">
        <f t="shared" si="2"/>
        <v>1407.9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19459.800000000003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371</v>
      </c>
      <c r="C22" s="19">
        <f t="shared" ref="C22:AG23" si="5">+C16+C18+C20</f>
        <v>324</v>
      </c>
      <c r="D22" s="19">
        <f t="shared" si="5"/>
        <v>39</v>
      </c>
      <c r="E22" s="19">
        <f t="shared" si="5"/>
        <v>48</v>
      </c>
      <c r="F22" s="19">
        <f t="shared" si="5"/>
        <v>102</v>
      </c>
      <c r="G22" s="19">
        <f t="shared" si="5"/>
        <v>193</v>
      </c>
      <c r="H22" s="19">
        <f t="shared" si="5"/>
        <v>303</v>
      </c>
      <c r="I22" s="19">
        <f t="shared" si="5"/>
        <v>459</v>
      </c>
      <c r="J22" s="19">
        <f t="shared" si="5"/>
        <v>587</v>
      </c>
      <c r="K22" s="19">
        <f t="shared" si="5"/>
        <v>467</v>
      </c>
      <c r="L22" s="19">
        <f t="shared" si="5"/>
        <v>0</v>
      </c>
      <c r="M22" s="19">
        <f t="shared" si="5"/>
        <v>274</v>
      </c>
      <c r="N22" s="19">
        <f t="shared" si="5"/>
        <v>247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3414</v>
      </c>
    </row>
    <row r="23" spans="1:36" customFormat="1" x14ac:dyDescent="0.25">
      <c r="A23" s="46" t="s">
        <v>26</v>
      </c>
      <c r="B23" s="18">
        <f>+B17+B19+B21</f>
        <v>2114.7000000000003</v>
      </c>
      <c r="C23" s="18">
        <f t="shared" si="5"/>
        <v>1846.8</v>
      </c>
      <c r="D23" s="18">
        <f t="shared" si="5"/>
        <v>222.3</v>
      </c>
      <c r="E23" s="18">
        <f t="shared" si="5"/>
        <v>273.60000000000002</v>
      </c>
      <c r="F23" s="18">
        <f t="shared" si="5"/>
        <v>581.4</v>
      </c>
      <c r="G23" s="18">
        <f t="shared" si="5"/>
        <v>1100.1000000000001</v>
      </c>
      <c r="H23" s="18">
        <f t="shared" si="5"/>
        <v>1727.1000000000001</v>
      </c>
      <c r="I23" s="18">
        <f t="shared" si="5"/>
        <v>2616.3000000000002</v>
      </c>
      <c r="J23" s="18">
        <f t="shared" si="5"/>
        <v>3345.9</v>
      </c>
      <c r="K23" s="18">
        <f t="shared" si="5"/>
        <v>2661.9</v>
      </c>
      <c r="L23" s="18">
        <f t="shared" si="5"/>
        <v>0</v>
      </c>
      <c r="M23" s="18">
        <f t="shared" si="5"/>
        <v>1561.8</v>
      </c>
      <c r="N23" s="18">
        <f t="shared" si="5"/>
        <v>1407.9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19459.800000000003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>
        <v>12.53</v>
      </c>
      <c r="G32" s="35">
        <v>28.81</v>
      </c>
      <c r="H32" s="35">
        <v>58.25</v>
      </c>
      <c r="I32" s="35">
        <v>19.649999999999999</v>
      </c>
      <c r="J32" s="35"/>
      <c r="K32" s="35">
        <v>19.149999999999999</v>
      </c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138.39000000000001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71.420999999999992</v>
      </c>
      <c r="G33" s="21">
        <f t="shared" si="12"/>
        <v>164.21699999999998</v>
      </c>
      <c r="H33" s="21">
        <f t="shared" si="12"/>
        <v>332.02500000000003</v>
      </c>
      <c r="I33" s="21">
        <f t="shared" si="12"/>
        <v>112.005</v>
      </c>
      <c r="J33" s="21">
        <f t="shared" si="12"/>
        <v>0</v>
      </c>
      <c r="K33" s="21">
        <f t="shared" si="12"/>
        <v>109.155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788.82299999999998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12.53</v>
      </c>
      <c r="G38" s="19">
        <f t="shared" si="15"/>
        <v>28.81</v>
      </c>
      <c r="H38" s="19">
        <f t="shared" si="15"/>
        <v>58.25</v>
      </c>
      <c r="I38" s="19">
        <f t="shared" si="15"/>
        <v>19.649999999999999</v>
      </c>
      <c r="J38" s="19">
        <f t="shared" si="15"/>
        <v>0</v>
      </c>
      <c r="K38" s="19">
        <f t="shared" si="15"/>
        <v>19.149999999999999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138.39000000000001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71.420999999999992</v>
      </c>
      <c r="G39" s="18">
        <f t="shared" si="15"/>
        <v>164.21699999999998</v>
      </c>
      <c r="H39" s="18">
        <f t="shared" si="15"/>
        <v>332.02500000000003</v>
      </c>
      <c r="I39" s="18">
        <f t="shared" si="15"/>
        <v>112.005</v>
      </c>
      <c r="J39" s="18">
        <f t="shared" si="15"/>
        <v>0</v>
      </c>
      <c r="K39" s="18">
        <f t="shared" si="15"/>
        <v>109.155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788.82299999999998</v>
      </c>
    </row>
    <row r="40" spans="1:34" x14ac:dyDescent="0.25">
      <c r="A40" s="13" t="s">
        <v>43</v>
      </c>
      <c r="B40" s="35"/>
      <c r="C40" s="35"/>
      <c r="D40" s="35"/>
      <c r="E40" s="35">
        <v>8.5500000000000007</v>
      </c>
      <c r="F40" s="35"/>
      <c r="G40" s="35"/>
      <c r="H40" s="35">
        <v>14.42</v>
      </c>
      <c r="I40" s="35"/>
      <c r="J40" s="35"/>
      <c r="K40" s="35">
        <v>25.52</v>
      </c>
      <c r="L40" s="35"/>
      <c r="M40" s="35"/>
      <c r="N40" s="35">
        <v>21.42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69.91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48.735000000000007</v>
      </c>
      <c r="F41" s="21">
        <f t="shared" si="16"/>
        <v>0</v>
      </c>
      <c r="G41" s="21">
        <f t="shared" si="16"/>
        <v>0</v>
      </c>
      <c r="H41" s="21">
        <f t="shared" si="16"/>
        <v>82.194000000000003</v>
      </c>
      <c r="I41" s="21">
        <f t="shared" si="16"/>
        <v>0</v>
      </c>
      <c r="J41" s="21">
        <f t="shared" si="16"/>
        <v>0</v>
      </c>
      <c r="K41" s="21">
        <f t="shared" si="16"/>
        <v>145.464</v>
      </c>
      <c r="L41" s="21">
        <f t="shared" si="16"/>
        <v>0</v>
      </c>
      <c r="M41" s="21">
        <f t="shared" si="16"/>
        <v>0</v>
      </c>
      <c r="N41" s="21">
        <f t="shared" si="16"/>
        <v>122.09400000000001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398.48700000000002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8.5500000000000007</v>
      </c>
      <c r="F46" s="19">
        <f t="shared" si="19"/>
        <v>0</v>
      </c>
      <c r="G46" s="19">
        <f t="shared" si="19"/>
        <v>0</v>
      </c>
      <c r="H46" s="19">
        <f t="shared" si="19"/>
        <v>14.42</v>
      </c>
      <c r="I46" s="19">
        <f t="shared" si="19"/>
        <v>0</v>
      </c>
      <c r="J46" s="19">
        <f t="shared" si="19"/>
        <v>0</v>
      </c>
      <c r="K46" s="19">
        <f t="shared" si="19"/>
        <v>25.52</v>
      </c>
      <c r="L46" s="19">
        <f t="shared" si="19"/>
        <v>0</v>
      </c>
      <c r="M46" s="19">
        <f t="shared" si="19"/>
        <v>0</v>
      </c>
      <c r="N46" s="19">
        <f t="shared" si="19"/>
        <v>21.42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69.91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48.735000000000007</v>
      </c>
      <c r="F47" s="18">
        <f t="shared" si="19"/>
        <v>0</v>
      </c>
      <c r="G47" s="18">
        <f t="shared" si="19"/>
        <v>0</v>
      </c>
      <c r="H47" s="18">
        <f t="shared" si="19"/>
        <v>82.194000000000003</v>
      </c>
      <c r="I47" s="18">
        <f t="shared" si="19"/>
        <v>0</v>
      </c>
      <c r="J47" s="18">
        <f t="shared" si="19"/>
        <v>0</v>
      </c>
      <c r="K47" s="18">
        <f t="shared" si="19"/>
        <v>145.464</v>
      </c>
      <c r="L47" s="18">
        <f t="shared" si="19"/>
        <v>0</v>
      </c>
      <c r="M47" s="18">
        <f t="shared" si="19"/>
        <v>0</v>
      </c>
      <c r="N47" s="18">
        <f t="shared" si="19"/>
        <v>122.09400000000001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398.48700000000002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1925.11</v>
      </c>
      <c r="C49" s="43">
        <v>1631.88</v>
      </c>
      <c r="D49" s="43">
        <v>467.55</v>
      </c>
      <c r="E49" s="43">
        <v>0</v>
      </c>
      <c r="F49" s="43">
        <v>1242.92</v>
      </c>
      <c r="G49" s="43">
        <v>987.51</v>
      </c>
      <c r="H49" s="43">
        <v>871.31</v>
      </c>
      <c r="I49" s="43">
        <v>1184.8699999999999</v>
      </c>
      <c r="J49" s="43">
        <v>2087.79</v>
      </c>
      <c r="K49" s="43"/>
      <c r="L49" s="43">
        <v>965.68</v>
      </c>
      <c r="M49" s="44">
        <v>1354.55</v>
      </c>
      <c r="N49" s="44">
        <v>1248.5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13967.670000000002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>
        <v>462.25</v>
      </c>
      <c r="F52" s="43"/>
      <c r="G52" s="43"/>
      <c r="H52" s="43">
        <v>312.86</v>
      </c>
      <c r="I52" s="43">
        <v>527.17999999999995</v>
      </c>
      <c r="J52" s="43"/>
      <c r="K52" s="43">
        <v>2095.19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3397.48</v>
      </c>
    </row>
    <row r="53" spans="1:34" x14ac:dyDescent="0.25">
      <c r="A53" s="17" t="s">
        <v>18</v>
      </c>
      <c r="B53" s="43">
        <v>303.27</v>
      </c>
      <c r="C53" s="43">
        <v>252.29</v>
      </c>
      <c r="D53" s="43">
        <v>71.260000000000005</v>
      </c>
      <c r="E53" s="43">
        <v>23.6</v>
      </c>
      <c r="F53" s="43">
        <v>142.44999999999999</v>
      </c>
      <c r="G53" s="43"/>
      <c r="H53" s="43">
        <v>383.06</v>
      </c>
      <c r="I53" s="43">
        <v>303.61</v>
      </c>
      <c r="J53" s="43">
        <v>736.15</v>
      </c>
      <c r="K53" s="43">
        <v>498.92</v>
      </c>
      <c r="L53" s="43"/>
      <c r="M53" s="44">
        <v>430.77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3145.38</v>
      </c>
    </row>
    <row r="54" spans="1:34" x14ac:dyDescent="0.25">
      <c r="A54" s="17" t="s">
        <v>114</v>
      </c>
      <c r="B54" s="43">
        <v>41.04</v>
      </c>
      <c r="C54" s="43"/>
      <c r="D54" s="43"/>
      <c r="E54" s="43"/>
      <c r="F54" s="43"/>
      <c r="G54" s="43"/>
      <c r="H54" s="43"/>
      <c r="I54" s="43">
        <v>17.46</v>
      </c>
      <c r="J54" s="43">
        <v>110.75</v>
      </c>
      <c r="K54" s="43"/>
      <c r="L54" s="43"/>
      <c r="M54" s="44">
        <v>41.67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210.92000000000002</v>
      </c>
    </row>
    <row r="55" spans="1:34" x14ac:dyDescent="0.25">
      <c r="A55" s="17" t="s">
        <v>52</v>
      </c>
      <c r="B55" s="43"/>
      <c r="C55" s="43">
        <v>161.61000000000001</v>
      </c>
      <c r="D55" s="43">
        <v>66.709999999999994</v>
      </c>
      <c r="E55" s="43">
        <v>0</v>
      </c>
      <c r="F55" s="43">
        <v>48.46</v>
      </c>
      <c r="G55" s="43">
        <v>31.89</v>
      </c>
      <c r="H55" s="43">
        <v>54.9</v>
      </c>
      <c r="I55" s="43">
        <v>278.89</v>
      </c>
      <c r="J55" s="43"/>
      <c r="K55" s="43"/>
      <c r="L55" s="43">
        <v>37.04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679.49999999999989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>
        <v>171.05</v>
      </c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171.05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4384.12</v>
      </c>
      <c r="C64" s="51">
        <f t="shared" ref="C64:AG64" si="21">+C15+C23+C31+C39+C47+C48+C49+C50+C51+C52+C53+C54+C55+C56+C57+C58+C59+C60+C61+C62+C63</f>
        <v>3998.5800000000004</v>
      </c>
      <c r="D64" s="51">
        <f t="shared" si="21"/>
        <v>840.32</v>
      </c>
      <c r="E64" s="51">
        <f t="shared" si="21"/>
        <v>817.68500000000006</v>
      </c>
      <c r="F64" s="51">
        <f t="shared" si="21"/>
        <v>2166.1509999999998</v>
      </c>
      <c r="G64" s="51">
        <f t="shared" si="21"/>
        <v>2335.2170000000001</v>
      </c>
      <c r="H64" s="51">
        <f t="shared" si="21"/>
        <v>3860.4490000000001</v>
      </c>
      <c r="I64" s="51">
        <f t="shared" si="21"/>
        <v>5370.3150000000005</v>
      </c>
      <c r="J64" s="51">
        <f t="shared" si="21"/>
        <v>6280.59</v>
      </c>
      <c r="K64" s="51">
        <f t="shared" si="21"/>
        <v>5681.679000000001</v>
      </c>
      <c r="L64" s="51">
        <f t="shared" si="21"/>
        <v>1133.7199999999998</v>
      </c>
      <c r="M64" s="51">
        <f t="shared" si="21"/>
        <v>3925.7900000000004</v>
      </c>
      <c r="N64" s="51">
        <f t="shared" si="21"/>
        <v>2826.9940000000001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43621.61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4330.3999999999996</v>
      </c>
      <c r="C67" s="55">
        <f t="shared" ref="C67:L67" si="23">C12</f>
        <v>3997.2</v>
      </c>
      <c r="D67" s="55">
        <f t="shared" si="23"/>
        <v>840.69</v>
      </c>
      <c r="E67" s="55">
        <f t="shared" si="23"/>
        <v>816.3</v>
      </c>
      <c r="F67" s="55">
        <f t="shared" si="23"/>
        <v>2149.12</v>
      </c>
      <c r="G67" s="55">
        <f t="shared" si="23"/>
        <v>2333.64</v>
      </c>
      <c r="H67" s="55">
        <f t="shared" si="23"/>
        <v>3846.15</v>
      </c>
      <c r="I67" s="55">
        <f t="shared" si="23"/>
        <v>5366.29</v>
      </c>
      <c r="J67" s="55">
        <f t="shared" si="23"/>
        <v>6305.63</v>
      </c>
      <c r="K67" s="55">
        <f t="shared" si="23"/>
        <v>5540.72</v>
      </c>
      <c r="L67" s="55">
        <f t="shared" si="23"/>
        <v>1133.31</v>
      </c>
      <c r="M67" s="55">
        <f t="shared" si="22"/>
        <v>3915.86</v>
      </c>
      <c r="N67" s="55">
        <f t="shared" si="22"/>
        <v>2819.37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43394.68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4330.3999999999996</v>
      </c>
      <c r="C69" s="57">
        <f t="shared" ref="C69:AG69" si="25">+C67+C68</f>
        <v>3997.2</v>
      </c>
      <c r="D69" s="57">
        <f t="shared" si="25"/>
        <v>840.69</v>
      </c>
      <c r="E69" s="57">
        <f t="shared" si="25"/>
        <v>816.3</v>
      </c>
      <c r="F69" s="57">
        <f t="shared" si="25"/>
        <v>2149.12</v>
      </c>
      <c r="G69" s="57">
        <f t="shared" si="25"/>
        <v>2333.64</v>
      </c>
      <c r="H69" s="57">
        <f t="shared" si="25"/>
        <v>3846.15</v>
      </c>
      <c r="I69" s="57">
        <f t="shared" si="25"/>
        <v>5366.29</v>
      </c>
      <c r="J69" s="57">
        <f t="shared" si="25"/>
        <v>6305.63</v>
      </c>
      <c r="K69" s="57">
        <f t="shared" si="25"/>
        <v>5540.72</v>
      </c>
      <c r="L69" s="57">
        <f t="shared" si="25"/>
        <v>1133.31</v>
      </c>
      <c r="M69" s="57">
        <f t="shared" si="25"/>
        <v>3915.86</v>
      </c>
      <c r="N69" s="57">
        <f t="shared" si="25"/>
        <v>2819.37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43394.68</v>
      </c>
    </row>
    <row r="70" spans="1:34" customFormat="1" ht="15" customHeight="1" x14ac:dyDescent="0.25">
      <c r="A70" s="56" t="s">
        <v>95</v>
      </c>
      <c r="B70" s="55">
        <f t="shared" ref="B70:AG70" si="26">+B64-B69</f>
        <v>53.720000000000255</v>
      </c>
      <c r="C70" s="55">
        <f t="shared" si="26"/>
        <v>1.3800000000005639</v>
      </c>
      <c r="D70" s="55">
        <f t="shared" si="26"/>
        <v>-0.37000000000000455</v>
      </c>
      <c r="E70" s="55">
        <f t="shared" si="26"/>
        <v>1.3850000000001046</v>
      </c>
      <c r="F70" s="55">
        <f t="shared" si="26"/>
        <v>17.030999999999949</v>
      </c>
      <c r="G70" s="55">
        <f t="shared" si="26"/>
        <v>1.5770000000002256</v>
      </c>
      <c r="H70" s="55">
        <f t="shared" si="26"/>
        <v>14.298999999999978</v>
      </c>
      <c r="I70" s="55">
        <f t="shared" si="26"/>
        <v>4.0250000000005457</v>
      </c>
      <c r="J70" s="55">
        <f t="shared" si="26"/>
        <v>-25.039999999999964</v>
      </c>
      <c r="K70" s="55">
        <f t="shared" si="26"/>
        <v>140.95900000000074</v>
      </c>
      <c r="L70" s="55">
        <f t="shared" si="26"/>
        <v>0.40999999999985448</v>
      </c>
      <c r="M70" s="55">
        <f t="shared" si="26"/>
        <v>9.930000000000291</v>
      </c>
      <c r="N70" s="55">
        <f t="shared" si="26"/>
        <v>7.624000000000251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226.93000000000279</v>
      </c>
    </row>
    <row r="71" spans="1:34" ht="112.5" customHeight="1" x14ac:dyDescent="0.25">
      <c r="A71" s="74" t="s">
        <v>96</v>
      </c>
      <c r="B71" s="14" t="s">
        <v>131</v>
      </c>
      <c r="C71" s="14"/>
      <c r="D71" s="14"/>
      <c r="E71" s="14"/>
      <c r="F71" s="14" t="s">
        <v>132</v>
      </c>
      <c r="G71" s="14"/>
      <c r="H71" s="14"/>
      <c r="I71" s="14"/>
      <c r="J71" s="14" t="s">
        <v>133</v>
      </c>
      <c r="K71" s="14" t="s">
        <v>135</v>
      </c>
      <c r="L71" s="14"/>
      <c r="M71" s="28"/>
      <c r="N71" s="28" t="s">
        <v>136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J72" s="12" t="s">
        <v>134</v>
      </c>
      <c r="N72" s="12" t="s">
        <v>137</v>
      </c>
    </row>
    <row r="73" spans="1:34" x14ac:dyDescent="0.25">
      <c r="N73" s="12" t="s">
        <v>138</v>
      </c>
    </row>
    <row r="74" spans="1:34" x14ac:dyDescent="0.25">
      <c r="N74" s="12" t="s">
        <v>139</v>
      </c>
    </row>
    <row r="75" spans="1:34" x14ac:dyDescent="0.25">
      <c r="N75" s="12" t="s">
        <v>140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2435.7600000000002</v>
      </c>
      <c r="C12" s="25">
        <v>3541.36</v>
      </c>
      <c r="D12" s="25">
        <v>3468.15</v>
      </c>
      <c r="E12" s="25">
        <v>1860.69</v>
      </c>
      <c r="F12" s="25">
        <v>1071.43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12377.390000000001</v>
      </c>
      <c r="AI12" s="25">
        <v>12236.89</v>
      </c>
      <c r="AJ12" s="66">
        <f>+AI12-AH12</f>
        <v>-140.50000000000182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35.5</v>
      </c>
      <c r="C15" s="22"/>
      <c r="D15" s="22">
        <v>126.5</v>
      </c>
      <c r="E15" s="22">
        <v>133.5</v>
      </c>
      <c r="F15" s="22">
        <v>110.5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406</v>
      </c>
    </row>
    <row r="16" spans="1:36" s="31" customFormat="1" x14ac:dyDescent="0.25">
      <c r="A16" s="29" t="s">
        <v>20</v>
      </c>
      <c r="B16" s="30">
        <v>211</v>
      </c>
      <c r="C16" s="30">
        <v>367</v>
      </c>
      <c r="D16" s="30">
        <v>332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910</v>
      </c>
      <c r="AJ16" s="67"/>
    </row>
    <row r="17" spans="1:36" customFormat="1" x14ac:dyDescent="0.25">
      <c r="A17" s="45" t="s">
        <v>27</v>
      </c>
      <c r="B17" s="21">
        <f>B16*$B$8</f>
        <v>1202.7</v>
      </c>
      <c r="C17" s="21">
        <f>C16*$B$8</f>
        <v>2091.9</v>
      </c>
      <c r="D17" s="21">
        <f t="shared" ref="D17:AG17" si="2">D16*$B$8</f>
        <v>1892.4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5187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211</v>
      </c>
      <c r="C22" s="19">
        <f t="shared" ref="C22:AG23" si="5">+C16+C18+C20</f>
        <v>367</v>
      </c>
      <c r="D22" s="19">
        <f t="shared" si="5"/>
        <v>332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910</v>
      </c>
    </row>
    <row r="23" spans="1:36" customFormat="1" x14ac:dyDescent="0.25">
      <c r="A23" s="46" t="s">
        <v>26</v>
      </c>
      <c r="B23" s="18">
        <f>+B17+B19+B21</f>
        <v>1202.7</v>
      </c>
      <c r="C23" s="18">
        <f t="shared" si="5"/>
        <v>2091.9</v>
      </c>
      <c r="D23" s="18">
        <f t="shared" si="5"/>
        <v>1892.4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5187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9.36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9.36</v>
      </c>
    </row>
    <row r="41" spans="1:34" customFormat="1" x14ac:dyDescent="0.25">
      <c r="A41" s="45" t="s">
        <v>44</v>
      </c>
      <c r="B41" s="21">
        <f>B40*$B$8</f>
        <v>53.351999999999997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53.351999999999997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9.36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9.36</v>
      </c>
    </row>
    <row r="47" spans="1:34" customFormat="1" x14ac:dyDescent="0.25">
      <c r="A47" s="46" t="s">
        <v>48</v>
      </c>
      <c r="B47" s="18">
        <f>+B41+B43+B45</f>
        <v>53.351999999999997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53.351999999999997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1034.6400000000001</v>
      </c>
      <c r="C49" s="43">
        <v>1090.42</v>
      </c>
      <c r="D49" s="43">
        <v>1101.9100000000001</v>
      </c>
      <c r="E49" s="43">
        <v>1544.32</v>
      </c>
      <c r="F49" s="43">
        <v>765.18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5536.47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111.05</v>
      </c>
      <c r="C53" s="43">
        <v>68.25</v>
      </c>
      <c r="D53" s="43">
        <v>311.62</v>
      </c>
      <c r="E53" s="43">
        <v>60.89</v>
      </c>
      <c r="F53" s="43">
        <v>82.29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634.1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334.24</v>
      </c>
      <c r="D55" s="43">
        <v>36.6</v>
      </c>
      <c r="E55" s="43">
        <v>120.77</v>
      </c>
      <c r="F55" s="43">
        <v>112.67</v>
      </c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604.28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2437.2420000000002</v>
      </c>
      <c r="C64" s="51">
        <f t="shared" ref="C64:AG64" si="21">+C15+C23+C31+C39+C47+C48+C49+C50+C51+C52+C53+C54+C55+C56+C57+C58+C59+C60+C61+C62+C63</f>
        <v>3584.8100000000004</v>
      </c>
      <c r="D64" s="51">
        <f t="shared" si="21"/>
        <v>3469.03</v>
      </c>
      <c r="E64" s="51">
        <f t="shared" si="21"/>
        <v>1859.48</v>
      </c>
      <c r="F64" s="51">
        <f t="shared" si="21"/>
        <v>1070.6399999999999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12421.201999999999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D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2435.7600000000002</v>
      </c>
      <c r="C67" s="55">
        <f t="shared" ref="C67:L67" si="23">C12</f>
        <v>3541.36</v>
      </c>
      <c r="D67" s="55">
        <f t="shared" si="23"/>
        <v>3468.15</v>
      </c>
      <c r="E67" s="55">
        <f t="shared" si="23"/>
        <v>1860.69</v>
      </c>
      <c r="F67" s="55">
        <f t="shared" si="23"/>
        <v>1071.43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12377.390000000001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2435.7600000000002</v>
      </c>
      <c r="C69" s="57">
        <f t="shared" ref="C69:AG69" si="25">+C67+C68</f>
        <v>3541.36</v>
      </c>
      <c r="D69" s="57">
        <f t="shared" si="25"/>
        <v>3468.15</v>
      </c>
      <c r="E69" s="57">
        <f t="shared" si="25"/>
        <v>1860.69</v>
      </c>
      <c r="F69" s="57">
        <f t="shared" si="25"/>
        <v>1071.43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12377.390000000001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1.4819999999999709</v>
      </c>
      <c r="C70" s="55">
        <f t="shared" si="26"/>
        <v>43.450000000000273</v>
      </c>
      <c r="D70" s="55">
        <f t="shared" si="26"/>
        <v>0.88000000000010914</v>
      </c>
      <c r="E70" s="55">
        <f t="shared" si="26"/>
        <v>-1.2100000000000364</v>
      </c>
      <c r="F70" s="55">
        <f t="shared" si="26"/>
        <v>-0.79000000000019099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43.812000000000126</v>
      </c>
    </row>
    <row r="71" spans="1:34" ht="95.25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27" sqref="AH26:AH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5.75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6394.25</v>
      </c>
      <c r="C12" s="25">
        <v>6511.61</v>
      </c>
      <c r="D12" s="25">
        <v>3114.26</v>
      </c>
      <c r="E12" s="25">
        <v>3020.51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19040.63</v>
      </c>
      <c r="AI12" s="25">
        <v>18870.22</v>
      </c>
      <c r="AJ12" s="66">
        <f>+AI12-AH12</f>
        <v>-170.40999999999985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729.5</v>
      </c>
      <c r="C15" s="22">
        <v>990</v>
      </c>
      <c r="D15" s="22">
        <v>1373</v>
      </c>
      <c r="E15" s="22">
        <v>674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3766.5</v>
      </c>
    </row>
    <row r="16" spans="1:36" s="31" customFormat="1" x14ac:dyDescent="0.25">
      <c r="A16" s="29" t="s">
        <v>20</v>
      </c>
      <c r="B16" s="30">
        <v>528</v>
      </c>
      <c r="C16" s="30">
        <v>586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1114</v>
      </c>
      <c r="AJ16" s="67"/>
    </row>
    <row r="17" spans="1:36" customFormat="1" x14ac:dyDescent="0.25">
      <c r="A17" s="45" t="s">
        <v>27</v>
      </c>
      <c r="B17" s="21">
        <f>B16*$B$8</f>
        <v>3009.6</v>
      </c>
      <c r="C17" s="21">
        <f>C16*$B$8</f>
        <v>3340.2000000000003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6349.8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528</v>
      </c>
      <c r="C22" s="19">
        <f t="shared" ref="C22:AG23" si="5">+C16+C18+C20</f>
        <v>586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1114</v>
      </c>
    </row>
    <row r="23" spans="1:36" customFormat="1" x14ac:dyDescent="0.25">
      <c r="A23" s="46" t="s">
        <v>26</v>
      </c>
      <c r="B23" s="18">
        <f>+B17+B19+B21</f>
        <v>3009.6</v>
      </c>
      <c r="C23" s="18">
        <f t="shared" si="5"/>
        <v>3340.2000000000003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6349.8</v>
      </c>
    </row>
    <row r="24" spans="1:36" x14ac:dyDescent="0.25">
      <c r="A24" s="13" t="s">
        <v>28</v>
      </c>
      <c r="B24" s="33">
        <v>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</v>
      </c>
    </row>
    <row r="25" spans="1:36" customFormat="1" x14ac:dyDescent="0.25">
      <c r="A25" s="45" t="s">
        <v>31</v>
      </c>
      <c r="B25" s="21">
        <f>B24*$D$8</f>
        <v>11.5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11.5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2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</v>
      </c>
    </row>
    <row r="31" spans="1:36" customFormat="1" x14ac:dyDescent="0.25">
      <c r="A31" s="46" t="s">
        <v>33</v>
      </c>
      <c r="B31" s="18">
        <f>+B25+B27+B29</f>
        <v>11.5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11.5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4.71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4.71</v>
      </c>
    </row>
    <row r="41" spans="1:34" customFormat="1" x14ac:dyDescent="0.25">
      <c r="A41" s="45" t="s">
        <v>44</v>
      </c>
      <c r="B41" s="21">
        <f>B40*$B$8</f>
        <v>26.847000000000001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26.847000000000001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4.71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4.71</v>
      </c>
    </row>
    <row r="47" spans="1:34" customFormat="1" x14ac:dyDescent="0.25">
      <c r="A47" s="46" t="s">
        <v>48</v>
      </c>
      <c r="B47" s="18">
        <f>+B41+B43+B45</f>
        <v>26.847000000000001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26.847000000000001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2193.96</v>
      </c>
      <c r="C49" s="43">
        <v>1834.44</v>
      </c>
      <c r="D49" s="43">
        <v>1304.54</v>
      </c>
      <c r="E49" s="43">
        <v>1948.44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7281.380000000001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420.44</v>
      </c>
      <c r="C53" s="43">
        <v>349.83</v>
      </c>
      <c r="D53" s="43">
        <v>438.65</v>
      </c>
      <c r="E53" s="43">
        <v>398.57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1607.49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10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6401.8469999999998</v>
      </c>
      <c r="C64" s="51">
        <f t="shared" ref="C64:AG64" si="21">+C15+C23+C31+C39+C47+C48+C49+C50+C51+C52+C53+C54+C55+C56+C57+C58+C59+C60+C61+C62+C63</f>
        <v>6514.4700000000012</v>
      </c>
      <c r="D64" s="51">
        <f t="shared" si="21"/>
        <v>3116.19</v>
      </c>
      <c r="E64" s="51">
        <f t="shared" si="21"/>
        <v>3021.01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19053.517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6394.25</v>
      </c>
      <c r="C67" s="55">
        <f t="shared" ref="C67:L67" si="23">C12</f>
        <v>6511.61</v>
      </c>
      <c r="D67" s="55">
        <f t="shared" si="23"/>
        <v>3114.26</v>
      </c>
      <c r="E67" s="55">
        <f t="shared" si="23"/>
        <v>3020.51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19040.63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6394.25</v>
      </c>
      <c r="C69" s="57">
        <f t="shared" ref="C69:AG69" si="25">+C67+C68</f>
        <v>6511.61</v>
      </c>
      <c r="D69" s="57">
        <f t="shared" si="25"/>
        <v>3114.26</v>
      </c>
      <c r="E69" s="57">
        <f t="shared" si="25"/>
        <v>3020.51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19040.63</v>
      </c>
    </row>
    <row r="70" spans="1:34" customFormat="1" ht="15" customHeight="1" x14ac:dyDescent="0.25">
      <c r="A70" s="56" t="s">
        <v>95</v>
      </c>
      <c r="B70" s="55">
        <f t="shared" ref="B70:AG70" si="26">+B64-B69</f>
        <v>7.5969999999997526</v>
      </c>
      <c r="C70" s="55">
        <f t="shared" si="26"/>
        <v>2.8600000000014916</v>
      </c>
      <c r="D70" s="55">
        <f t="shared" si="26"/>
        <v>1.9299999999998363</v>
      </c>
      <c r="E70" s="55">
        <f t="shared" si="26"/>
        <v>0.5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12.88700000000108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9" sqref="AI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704.9</v>
      </c>
      <c r="C12" s="25">
        <v>1537.35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2242.25</v>
      </c>
      <c r="AI12" s="25">
        <v>2220.54</v>
      </c>
      <c r="AJ12" s="66">
        <f>+AI12-AH12</f>
        <v>-21.710000000000036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38</v>
      </c>
      <c r="C15" s="22">
        <v>85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123</v>
      </c>
    </row>
    <row r="16" spans="1:36" s="31" customFormat="1" x14ac:dyDescent="0.25">
      <c r="A16" s="29" t="s">
        <v>20</v>
      </c>
      <c r="B16" s="30">
        <v>39</v>
      </c>
      <c r="C16" s="30">
        <v>65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104</v>
      </c>
      <c r="AJ16" s="67"/>
    </row>
    <row r="17" spans="1:36" customFormat="1" x14ac:dyDescent="0.25">
      <c r="A17" s="45" t="s">
        <v>27</v>
      </c>
      <c r="B17" s="21">
        <f>B16*$B$8</f>
        <v>222.3</v>
      </c>
      <c r="C17" s="21">
        <f>C16*$B$8</f>
        <v>370.5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592.79999999999995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</v>
      </c>
      <c r="C22" s="19">
        <f t="shared" ref="C22:AG23" si="5">+C16+C18+C20</f>
        <v>65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104</v>
      </c>
    </row>
    <row r="23" spans="1:36" customFormat="1" x14ac:dyDescent="0.25">
      <c r="A23" s="46" t="s">
        <v>26</v>
      </c>
      <c r="B23" s="18">
        <f>+B17+B19+B21</f>
        <v>222.3</v>
      </c>
      <c r="C23" s="18">
        <f t="shared" si="5"/>
        <v>370.5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592.79999999999995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27.53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27.53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156.92100000000002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156.92100000000002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27.53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27.53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156.92100000000002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156.92100000000002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431.02</v>
      </c>
      <c r="C49" s="43">
        <v>815.34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1246.3600000000001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13.84</v>
      </c>
      <c r="C53" s="43">
        <v>87.2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101.04</v>
      </c>
    </row>
    <row r="54" spans="1:34" x14ac:dyDescent="0.25">
      <c r="A54" s="17" t="s">
        <v>114</v>
      </c>
      <c r="B54" s="43"/>
      <c r="C54" s="43">
        <v>16.87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16.87</v>
      </c>
    </row>
    <row r="55" spans="1:34" x14ac:dyDescent="0.25">
      <c r="A55" s="17" t="s">
        <v>52</v>
      </c>
      <c r="B55" s="43"/>
      <c r="C55" s="43">
        <v>8.49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8.49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705.16</v>
      </c>
      <c r="C64" s="51">
        <f t="shared" ref="C64:AG64" si="21">+C15+C23+C31+C39+C47+C48+C49+C50+C51+C52+C53+C54+C55+C56+C57+C58+C59+C60+C61+C62+C63</f>
        <v>1540.3209999999999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2245.4809999999998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704.9</v>
      </c>
      <c r="C67" s="55">
        <f t="shared" ref="C67:L67" si="23">C12</f>
        <v>1537.35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2242.25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704.9</v>
      </c>
      <c r="C69" s="57">
        <f t="shared" ref="C69:AG69" si="25">+C67+C68</f>
        <v>1537.35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2242.25</v>
      </c>
    </row>
    <row r="70" spans="1:34" customFormat="1" ht="15" customHeight="1" x14ac:dyDescent="0.25">
      <c r="A70" s="56" t="s">
        <v>95</v>
      </c>
      <c r="B70" s="55">
        <f t="shared" ref="B70:AG70" si="26">+B64-B69</f>
        <v>0.25999999999999091</v>
      </c>
      <c r="C70" s="55">
        <f t="shared" si="26"/>
        <v>2.9710000000000036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3.2309999999999945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E72" sqref="E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536.27</v>
      </c>
      <c r="C12" s="25">
        <v>5345.76</v>
      </c>
      <c r="D12" s="25">
        <v>213.24</v>
      </c>
      <c r="E12" s="25">
        <v>966.02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7061.2900000000009</v>
      </c>
      <c r="AI12" s="25"/>
      <c r="AJ12" s="66">
        <f>+AI12-AH12</f>
        <v>-7061.2900000000009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>
        <v>17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</v>
      </c>
    </row>
    <row r="16" spans="1:36" s="31" customFormat="1" x14ac:dyDescent="0.25">
      <c r="A16" s="29" t="s">
        <v>20</v>
      </c>
      <c r="B16" s="30">
        <v>43</v>
      </c>
      <c r="C16" s="30">
        <v>679</v>
      </c>
      <c r="D16" s="30">
        <v>14</v>
      </c>
      <c r="E16" s="30">
        <v>121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857</v>
      </c>
      <c r="AJ16" s="67"/>
    </row>
    <row r="17" spans="1:36" customFormat="1" x14ac:dyDescent="0.25">
      <c r="A17" s="45" t="s">
        <v>27</v>
      </c>
      <c r="B17" s="21">
        <f>B16*$B$8</f>
        <v>245.1</v>
      </c>
      <c r="C17" s="21">
        <f>C16*$B$8</f>
        <v>3870.3</v>
      </c>
      <c r="D17" s="21">
        <f t="shared" ref="D17:AG17" si="2">D16*$B$8</f>
        <v>79.8</v>
      </c>
      <c r="E17" s="21">
        <f t="shared" si="2"/>
        <v>689.7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4884.9000000000005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43</v>
      </c>
      <c r="C22" s="19">
        <f t="shared" ref="C22:AG23" si="5">+C16+C18+C20</f>
        <v>679</v>
      </c>
      <c r="D22" s="19">
        <f t="shared" si="5"/>
        <v>14</v>
      </c>
      <c r="E22" s="19">
        <f t="shared" si="5"/>
        <v>121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857</v>
      </c>
    </row>
    <row r="23" spans="1:36" customFormat="1" x14ac:dyDescent="0.25">
      <c r="A23" s="46" t="s">
        <v>26</v>
      </c>
      <c r="B23" s="18">
        <f>+B17+B19+B21</f>
        <v>245.1</v>
      </c>
      <c r="C23" s="18">
        <f t="shared" si="5"/>
        <v>3870.3</v>
      </c>
      <c r="D23" s="18">
        <f t="shared" si="5"/>
        <v>79.8</v>
      </c>
      <c r="E23" s="18">
        <f t="shared" si="5"/>
        <v>689.7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4884.9000000000005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22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125.4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125.4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22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125.4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125.4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302.33</v>
      </c>
      <c r="C49" s="43">
        <v>1350.77</v>
      </c>
      <c r="D49" s="43">
        <v>117.99</v>
      </c>
      <c r="E49" s="43">
        <v>354.87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2125.96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41.32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41.32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27.36</v>
      </c>
      <c r="C55" s="43">
        <v>12.54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39.9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574.79</v>
      </c>
      <c r="C64" s="51">
        <f t="shared" ref="C64:AG64" si="21">+C15+C23+C31+C39+C47+C48+C49+C50+C51+C52+C53+C54+C55+C56+C57+C58+C59+C60+C61+C62+C63</f>
        <v>5400.33</v>
      </c>
      <c r="D64" s="51">
        <f t="shared" si="21"/>
        <v>214.79</v>
      </c>
      <c r="E64" s="51">
        <f t="shared" si="21"/>
        <v>1044.5700000000002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7234.48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536.27</v>
      </c>
      <c r="C67" s="55">
        <f t="shared" ref="C67:L67" si="23">C12</f>
        <v>5345.76</v>
      </c>
      <c r="D67" s="55">
        <f t="shared" si="23"/>
        <v>213.24</v>
      </c>
      <c r="E67" s="55">
        <f t="shared" si="23"/>
        <v>966.02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7061.2900000000009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536.27</v>
      </c>
      <c r="C69" s="57">
        <f t="shared" ref="C69:AG69" si="25">+C67+C68</f>
        <v>5345.76</v>
      </c>
      <c r="D69" s="57">
        <f t="shared" si="25"/>
        <v>213.24</v>
      </c>
      <c r="E69" s="57">
        <f t="shared" si="25"/>
        <v>966.02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7061.2900000000009</v>
      </c>
    </row>
    <row r="70" spans="1:34" customFormat="1" ht="15" customHeight="1" x14ac:dyDescent="0.25">
      <c r="A70" s="56" t="s">
        <v>95</v>
      </c>
      <c r="B70" s="55">
        <f t="shared" ref="B70:AG70" si="26">+B64-B69</f>
        <v>38.519999999999982</v>
      </c>
      <c r="C70" s="55">
        <f t="shared" si="26"/>
        <v>54.569999999999709</v>
      </c>
      <c r="D70" s="55">
        <f t="shared" si="26"/>
        <v>1.5499999999999829</v>
      </c>
      <c r="E70" s="55">
        <f t="shared" si="26"/>
        <v>78.550000000000182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173.18999999999986</v>
      </c>
    </row>
    <row r="71" spans="1:34" ht="96" customHeight="1" x14ac:dyDescent="0.25">
      <c r="A71" s="74" t="s">
        <v>96</v>
      </c>
      <c r="B71" s="14" t="s">
        <v>124</v>
      </c>
      <c r="C71" s="14" t="s">
        <v>129</v>
      </c>
      <c r="D71" s="14"/>
      <c r="E71" s="14" t="s">
        <v>130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125</v>
      </c>
    </row>
    <row r="73" spans="1:34" x14ac:dyDescent="0.25">
      <c r="B73" s="12" t="s">
        <v>126</v>
      </c>
    </row>
    <row r="74" spans="1:34" x14ac:dyDescent="0.25">
      <c r="B74" s="12" t="s">
        <v>127</v>
      </c>
    </row>
    <row r="75" spans="1:34" x14ac:dyDescent="0.25">
      <c r="B75" s="12" t="s">
        <v>128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7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5.75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4073.64</v>
      </c>
      <c r="C12" s="25">
        <v>5191.1000000000004</v>
      </c>
      <c r="D12" s="25">
        <v>4197.07</v>
      </c>
      <c r="E12" s="25">
        <v>4232.87</v>
      </c>
      <c r="F12" s="25">
        <v>2925.11</v>
      </c>
      <c r="G12" s="25">
        <v>4042.76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24662.550000000003</v>
      </c>
      <c r="AI12" s="25">
        <v>24373.9</v>
      </c>
      <c r="AJ12" s="66">
        <f>+AI12-AH12</f>
        <v>-288.65000000000146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312</v>
      </c>
      <c r="C15" s="22">
        <v>285.5</v>
      </c>
      <c r="D15" s="22">
        <v>274.5</v>
      </c>
      <c r="E15" s="22">
        <v>285.5</v>
      </c>
      <c r="F15" s="22">
        <v>356</v>
      </c>
      <c r="G15" s="22">
        <v>397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1910.5</v>
      </c>
    </row>
    <row r="16" spans="1:36" s="31" customFormat="1" x14ac:dyDescent="0.25">
      <c r="A16" s="29" t="s">
        <v>20</v>
      </c>
      <c r="B16" s="30">
        <v>182</v>
      </c>
      <c r="C16" s="30">
        <v>446</v>
      </c>
      <c r="D16" s="30">
        <v>331</v>
      </c>
      <c r="E16" s="30">
        <v>408</v>
      </c>
      <c r="F16" s="30">
        <v>126</v>
      </c>
      <c r="G16" s="30">
        <v>272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1765</v>
      </c>
      <c r="AJ16" s="67"/>
    </row>
    <row r="17" spans="1:36" customFormat="1" x14ac:dyDescent="0.25">
      <c r="A17" s="45" t="s">
        <v>27</v>
      </c>
      <c r="B17" s="21">
        <f>B16*$B$8</f>
        <v>1037.4000000000001</v>
      </c>
      <c r="C17" s="21">
        <f>C16*$B$8</f>
        <v>2542.2000000000003</v>
      </c>
      <c r="D17" s="21">
        <f t="shared" ref="D17:AG17" si="2">D16*$B$8</f>
        <v>1886.7</v>
      </c>
      <c r="E17" s="21">
        <f t="shared" si="2"/>
        <v>2325.6</v>
      </c>
      <c r="F17" s="21">
        <f t="shared" si="2"/>
        <v>718.2</v>
      </c>
      <c r="G17" s="21">
        <f t="shared" si="2"/>
        <v>1550.4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10060.5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182</v>
      </c>
      <c r="C22" s="19">
        <f t="shared" ref="C22:AG23" si="5">+C16+C18+C20</f>
        <v>446</v>
      </c>
      <c r="D22" s="19">
        <f t="shared" si="5"/>
        <v>331</v>
      </c>
      <c r="E22" s="19">
        <f t="shared" si="5"/>
        <v>408</v>
      </c>
      <c r="F22" s="19">
        <f t="shared" si="5"/>
        <v>126</v>
      </c>
      <c r="G22" s="19">
        <f t="shared" si="5"/>
        <v>272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1765</v>
      </c>
    </row>
    <row r="23" spans="1:36" customFormat="1" x14ac:dyDescent="0.25">
      <c r="A23" s="46" t="s">
        <v>26</v>
      </c>
      <c r="B23" s="18">
        <f>+B17+B19+B21</f>
        <v>1037.4000000000001</v>
      </c>
      <c r="C23" s="18">
        <f t="shared" si="5"/>
        <v>2542.2000000000003</v>
      </c>
      <c r="D23" s="18">
        <f t="shared" si="5"/>
        <v>1886.7</v>
      </c>
      <c r="E23" s="18">
        <f t="shared" si="5"/>
        <v>2325.6</v>
      </c>
      <c r="F23" s="18">
        <f t="shared" si="5"/>
        <v>718.2</v>
      </c>
      <c r="G23" s="18">
        <f t="shared" si="5"/>
        <v>1550.4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10060.5</v>
      </c>
    </row>
    <row r="24" spans="1:36" x14ac:dyDescent="0.25">
      <c r="A24" s="13" t="s">
        <v>28</v>
      </c>
      <c r="B24" s="33"/>
      <c r="C24" s="33"/>
      <c r="D24" s="33"/>
      <c r="E24" s="33"/>
      <c r="F24" s="33">
        <v>50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287.5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287.5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50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287.5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287.5</v>
      </c>
    </row>
    <row r="32" spans="1:36" x14ac:dyDescent="0.25">
      <c r="A32" s="13" t="s">
        <v>34</v>
      </c>
      <c r="B32" s="35">
        <v>49.99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49.99</v>
      </c>
    </row>
    <row r="33" spans="1:34" customFormat="1" x14ac:dyDescent="0.25">
      <c r="A33" s="45" t="s">
        <v>35</v>
      </c>
      <c r="B33" s="21">
        <f>B32*$B$8</f>
        <v>284.94300000000004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284.94300000000004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49.99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49.99</v>
      </c>
    </row>
    <row r="39" spans="1:34" customFormat="1" x14ac:dyDescent="0.25">
      <c r="A39" s="46" t="s">
        <v>42</v>
      </c>
      <c r="B39" s="18">
        <f>+B33+B35+B37</f>
        <v>284.94300000000004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284.94300000000004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2106.5500000000002</v>
      </c>
      <c r="C49" s="43">
        <v>2143.41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4249.96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905.23</v>
      </c>
      <c r="E52" s="43">
        <v>1387.11</v>
      </c>
      <c r="F52" s="43">
        <v>1543.54</v>
      </c>
      <c r="G52" s="43">
        <v>1982.75</v>
      </c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5818.63</v>
      </c>
    </row>
    <row r="53" spans="1:34" x14ac:dyDescent="0.25">
      <c r="A53" s="17" t="s">
        <v>18</v>
      </c>
      <c r="B53" s="43">
        <v>246.61</v>
      </c>
      <c r="C53" s="43">
        <v>232.4</v>
      </c>
      <c r="D53" s="43">
        <v>1138.7</v>
      </c>
      <c r="E53" s="43">
        <v>242.44</v>
      </c>
      <c r="F53" s="43">
        <v>22.15</v>
      </c>
      <c r="G53" s="43">
        <v>114.51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1996.8100000000002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91.34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91.34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4078.8430000000003</v>
      </c>
      <c r="C64" s="51">
        <f t="shared" ref="C64:AG64" si="21">+C15+C23+C31+C39+C47+C48+C49+C50+C51+C52+C53+C54+C55+C56+C57+C58+C59+C60+C61+C62+C63</f>
        <v>5203.51</v>
      </c>
      <c r="D64" s="51">
        <f t="shared" si="21"/>
        <v>4205.13</v>
      </c>
      <c r="E64" s="51">
        <f t="shared" si="21"/>
        <v>4240.6499999999996</v>
      </c>
      <c r="F64" s="51">
        <f t="shared" si="21"/>
        <v>2927.39</v>
      </c>
      <c r="G64" s="51">
        <f t="shared" si="21"/>
        <v>4044.6600000000003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24700.183000000001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4073.64</v>
      </c>
      <c r="C67" s="55">
        <f t="shared" ref="C67:L67" si="23">C12</f>
        <v>5191.1000000000004</v>
      </c>
      <c r="D67" s="55">
        <f t="shared" si="23"/>
        <v>4197.07</v>
      </c>
      <c r="E67" s="55">
        <f t="shared" si="23"/>
        <v>4232.87</v>
      </c>
      <c r="F67" s="55">
        <f t="shared" si="23"/>
        <v>2925.11</v>
      </c>
      <c r="G67" s="55">
        <f t="shared" si="23"/>
        <v>4042.76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24662.550000000003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4073.64</v>
      </c>
      <c r="C69" s="57">
        <f t="shared" ref="C69:AG69" si="25">+C67+C68</f>
        <v>5191.1000000000004</v>
      </c>
      <c r="D69" s="57">
        <f t="shared" si="25"/>
        <v>4197.07</v>
      </c>
      <c r="E69" s="57">
        <f t="shared" si="25"/>
        <v>4232.87</v>
      </c>
      <c r="F69" s="57">
        <f t="shared" si="25"/>
        <v>2925.11</v>
      </c>
      <c r="G69" s="57">
        <f t="shared" si="25"/>
        <v>4042.76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24662.550000000003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5.2030000000004293</v>
      </c>
      <c r="C70" s="55">
        <f t="shared" si="26"/>
        <v>12.409999999999854</v>
      </c>
      <c r="D70" s="55">
        <f t="shared" si="26"/>
        <v>8.0600000000004002</v>
      </c>
      <c r="E70" s="55">
        <f t="shared" si="26"/>
        <v>7.7799999999997453</v>
      </c>
      <c r="F70" s="55">
        <f t="shared" si="26"/>
        <v>2.2799999999997453</v>
      </c>
      <c r="G70" s="55">
        <f t="shared" si="26"/>
        <v>1.9000000000000909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37.633000000000266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2022-07-18T17:21:32Z</dcterms:modified>
</cp:coreProperties>
</file>