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39" i="40" l="1"/>
  <c r="AD39" i="40"/>
  <c r="X39" i="40"/>
  <c r="AC23" i="40"/>
  <c r="Y23" i="40"/>
  <c r="U39" i="40"/>
  <c r="AG69" i="40"/>
  <c r="AC69" i="40"/>
  <c r="Y69" i="40"/>
  <c r="U69" i="40"/>
  <c r="AB39" i="40"/>
  <c r="T39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L69" i="40" l="1"/>
  <c r="X64" i="40"/>
  <c r="X70" i="40" s="1"/>
  <c r="AA64" i="40"/>
  <c r="AA70" i="40" s="1"/>
  <c r="Y64" i="40"/>
  <c r="Y70" i="40" s="1"/>
  <c r="AD64" i="40"/>
  <c r="AD70" i="40" s="1"/>
  <c r="AE64" i="40"/>
  <c r="AE70" i="40" s="1"/>
  <c r="T64" i="40"/>
  <c r="T70" i="40" s="1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K23" i="40" l="1"/>
  <c r="I31" i="40"/>
  <c r="E31" i="40"/>
  <c r="H39" i="40"/>
  <c r="D39" i="40"/>
  <c r="J39" i="40"/>
  <c r="I47" i="40"/>
  <c r="K47" i="40"/>
  <c r="G47" i="40"/>
  <c r="G23" i="40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I64" i="40"/>
  <c r="I70" i="40" s="1"/>
  <c r="G64" i="40"/>
  <c r="G70" i="40" s="1"/>
  <c r="E64" i="40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<sst xmlns="http://schemas.openxmlformats.org/spreadsheetml/2006/main" count="760" uniqueCount="139">
  <si>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</si>
  <si>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</si>
  <si>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</si>
  <si>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</si>
  <si>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</si>
  <si>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</si>
  <si>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</si>
  <si>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</si>
  <si>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</si>
  <si>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</si>
  <si>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</si>
  <si>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</si>
  <si>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</si>
  <si>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</si>
  <si>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</si>
  <si>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</si>
  <si>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</si>
  <si>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</si>
  <si>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</si>
  <si>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</si>
  <si>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</si>
  <si>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</si>
  <si>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</si>
  <si>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</si>
  <si>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</si>
  <si>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</si>
  <si>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</si>
  <si>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</si>
  <si>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</si>
  <si>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</si>
  <si>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</si>
  <si>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</si>
  <si>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</si>
  <si>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</si>
  <si>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</si>
  <si>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</si>
  <si>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</si>
  <si>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</si>
  <si>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</si>
  <si>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</si>
  <si>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</si>
  <si>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</si>
  <si>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</si>
  <si>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</si>
  <si>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</si>
  <si>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</si>
  <si>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</si>
  <si>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</si>
  <si>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</si>
  <si>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</si>
  <si>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</si>
  <si>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</si>
  <si>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</si>
  <si>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</si>
  <si>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</si>
  <si>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</si>
  <si>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</si>
  <si>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</si>
  <si>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</si>
  <si>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</si>
  <si>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</si>
  <si>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</si>
  <si>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</si>
  <si>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</si>
  <si>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</si>
  <si>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</si>
  <si>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</si>
  <si>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</si>
  <si>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</si>
  <si>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</si>
  <si>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</si>
  <si>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</si>
  <si>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</si>
  <si>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</si>
  <si>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</si>
  <si>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</si>
  <si>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</si>
  <si>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</si>
  <si>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</si>
  <si>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</si>
  <si>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</si>
  <si>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</si>
  <si>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</si>
  <si>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</si>
  <si>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</si>
  <si>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</si>
  <si>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</si>
  <si>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</si>
  <si>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</si>
  <si>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</si>
  <si>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</si>
  <si>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</si>
  <si>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</si>
  <si>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</si>
  <si>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</si>
  <si>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</si>
  <si>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</si>
  <si>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</si>
  <si>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</si>
  <si>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</si>
  <si>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</si>
  <si>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</si>
  <si>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</si>
  <si>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</si>
  <si>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</si>
  <si>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</si>
  <si>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</si>
  <si>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</si>
  <si>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</si>
  <si>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</si>
  <si>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</si>
  <si>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</si>
  <si>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</si>
  <si>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</si>
  <si>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</si>
  <si>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</si>
  <si>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</si>
  <si>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</si>
  <si>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</si>
  <si>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</si>
  <si>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</si>
  <si>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</si>
  <si>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</si>
  <si>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24.00</t>
  </si>
  <si>
    <t>FONDO 15.50</t>
  </si>
  <si>
    <t>SOBRANTE DE 3$</t>
  </si>
  <si>
    <t>FONDO 4.00</t>
  </si>
  <si>
    <t>DELIVERY</t>
  </si>
  <si>
    <t>LA CAJA SE CUADRA CONTRA LA Z PORQUE LA VENTA DE LA X SALIO EN NEGATIVO</t>
  </si>
  <si>
    <t>fondo 20.00</t>
  </si>
  <si>
    <t>nota a credito de 5$</t>
  </si>
  <si>
    <t>fondo 100</t>
  </si>
  <si>
    <t>faltante en efectivo</t>
  </si>
  <si>
    <t>sobrante en efectivo</t>
  </si>
  <si>
    <t>LIGARON VENTA DE</t>
  </si>
  <si>
    <t xml:space="preserve">BANCRECER LOS DOS </t>
  </si>
  <si>
    <t>TURNOS</t>
  </si>
  <si>
    <t>LIGARON VENTAS LOS</t>
  </si>
  <si>
    <t>DOS TURNOS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</si>
</sst>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95799.65</v>
      </c>
      <c r="C2" s="43">
        <f>MODELO!AH12</f>
        <v>36995.19</v>
      </c>
      <c r="D2" s="43">
        <f>EXQUISITECES!AH12</f>
        <v>15547.539999999999</v>
      </c>
      <c r="E2" s="43">
        <f>HOYADA!AH12</f>
        <v>13462.02</v>
      </c>
      <c r="F2" s="43">
        <f>FARMASTOP!AH12</f>
        <v>2326.31</v>
      </c>
      <c r="G2" s="43">
        <f>BOCAS!AH12</f>
        <v>12898.289999999999</v>
      </c>
      <c r="H2" s="43">
        <f>LAGUNETICA!AH12</f>
        <v>23941.279999999999</v>
      </c>
      <c r="I2" s="43">
        <f>SANANTONIO!AH12</f>
        <v>0</v>
      </c>
      <c r="J2" s="43">
        <f>SUM(B2:I2)</f>
        <v>200970.28</v>
      </c>
    </row>
    <row r="3" spans="1:10" x14ac:dyDescent="0.25">
      <c r="A3" s="46" t="s">
        <v>0</v>
      </c>
      <c r="B3" s="43">
        <f>AUTOMERCADO!AH15</f>
        <v>3725</v>
      </c>
      <c r="C3" s="43">
        <f>MODELO!AH15</f>
        <v>2037</v>
      </c>
      <c r="D3" s="43">
        <f>EXQUISITECES!AH15</f>
        <v>1097.5</v>
      </c>
      <c r="E3" s="43">
        <f>HOYADA!AH15</f>
        <v>2116</v>
      </c>
      <c r="F3" s="43">
        <f>FARMASTOP!AH15</f>
        <v>145.5</v>
      </c>
      <c r="G3" s="43">
        <f>BOCAS!AH15</f>
        <v>85.5</v>
      </c>
      <c r="H3" s="43">
        <f>LAGUNETICA!AH15</f>
        <v>2571.6999999999998</v>
      </c>
      <c r="I3" s="43">
        <f>SANANTONIO!AH15</f>
        <v>0</v>
      </c>
      <c r="J3" s="43">
        <f t="shared" ref="J3:J52" si="0">SUM(B3:I3)</f>
        <v>11778.2</v>
      </c>
    </row>
    <row r="4" spans="1:10" x14ac:dyDescent="0.25">
      <c r="A4" s="73" t="s">
        <v>20</v>
      </c>
      <c r="B4" s="43">
        <f>AUTOMERCADO!AH16</f>
        <v>7945</v>
      </c>
      <c r="C4" s="43">
        <f>MODELO!AH16</f>
        <v>2825</v>
      </c>
      <c r="D4" s="43">
        <f>EXQUISITECES!AH16</f>
        <v>1575</v>
      </c>
      <c r="E4" s="43">
        <f>HOYADA!AH16</f>
        <v>878</v>
      </c>
      <c r="F4" s="43">
        <f>FARMASTOP!AH16</f>
        <v>130</v>
      </c>
      <c r="G4" s="43">
        <f>BOCAS!AH16</f>
        <v>1373</v>
      </c>
      <c r="H4" s="43">
        <f>LAGUNETICA!AH16</f>
        <v>1863</v>
      </c>
      <c r="I4" s="43">
        <f>SANANTONIO!AH16</f>
        <v>0</v>
      </c>
      <c r="J4" s="43">
        <f t="shared" si="0"/>
        <v>16589</v>
      </c>
    </row>
    <row r="5" spans="1:10" x14ac:dyDescent="0.25">
      <c r="A5" s="46" t="s">
        <v>27</v>
      </c>
      <c r="B5" s="43">
        <f>AUTOMERCADO!AH17</f>
        <v>45286.5</v>
      </c>
      <c r="C5" s="43">
        <f>MODELO!AH17</f>
        <v>16102.500000000004</v>
      </c>
      <c r="D5" s="43">
        <f>EXQUISITECES!AH17</f>
        <v>8977.5</v>
      </c>
      <c r="E5" s="43">
        <f>HOYADA!AH17</f>
        <v>5004.6000000000004</v>
      </c>
      <c r="F5" s="43">
        <f>FARMASTOP!AH17</f>
        <v>741</v>
      </c>
      <c r="G5" s="43">
        <f>BOCAS!AH17</f>
        <v>7826.0999999999995</v>
      </c>
      <c r="H5" s="43">
        <f>LAGUNETICA!AH17</f>
        <v>10619.1</v>
      </c>
      <c r="I5" s="43">
        <f>SANANTONIO!AH17</f>
        <v>0</v>
      </c>
      <c r="J5" s="43">
        <f t="shared" si="0"/>
        <v>94557.300000000017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7945</v>
      </c>
      <c r="C10" s="43">
        <f>MODELO!AH22</f>
        <v>2825</v>
      </c>
      <c r="D10" s="43">
        <f>EXQUISITECES!AH22</f>
        <v>1575</v>
      </c>
      <c r="E10" s="43">
        <f>HOYADA!AH22</f>
        <v>878</v>
      </c>
      <c r="F10" s="43">
        <f>FARMASTOP!AH22</f>
        <v>130</v>
      </c>
      <c r="G10" s="43">
        <f>BOCAS!AH22</f>
        <v>1373</v>
      </c>
      <c r="H10" s="43">
        <f>LAGUNETICA!AH22</f>
        <v>1863</v>
      </c>
      <c r="I10" s="43">
        <f>SANANTONIO!AH22</f>
        <v>0</v>
      </c>
      <c r="J10" s="43">
        <f t="shared" si="0"/>
        <v>16589</v>
      </c>
    </row>
    <row r="11" spans="1:10" x14ac:dyDescent="0.25">
      <c r="A11" s="48" t="s">
        <v>26</v>
      </c>
      <c r="B11" s="43">
        <f>AUTOMERCADO!AH23</f>
        <v>45286.5</v>
      </c>
      <c r="C11" s="43">
        <f>MODELO!AH23</f>
        <v>16102.500000000004</v>
      </c>
      <c r="D11" s="43">
        <f>EXQUISITECES!AH23</f>
        <v>8977.5</v>
      </c>
      <c r="E11" s="43">
        <f>HOYADA!AH23</f>
        <v>5004.6000000000004</v>
      </c>
      <c r="F11" s="43">
        <f>FARMASTOP!AH23</f>
        <v>741</v>
      </c>
      <c r="G11" s="43">
        <f>BOCAS!AH23</f>
        <v>7826.0999999999995</v>
      </c>
      <c r="H11" s="43">
        <f>LAGUNETICA!AH23</f>
        <v>10619.1</v>
      </c>
      <c r="I11" s="43">
        <f>SANANTONIO!AH23</f>
        <v>0</v>
      </c>
      <c r="J11" s="43">
        <f t="shared" si="0"/>
        <v>94557.300000000017</v>
      </c>
    </row>
    <row r="12" spans="1:10" x14ac:dyDescent="0.25">
      <c r="A12" s="46" t="s">
        <v>28</v>
      </c>
      <c r="B12" s="43">
        <f>AUTOMERCADO!AH24</f>
        <v>2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</v>
      </c>
    </row>
    <row r="13" spans="1:10" x14ac:dyDescent="0.25">
      <c r="A13" s="46" t="s">
        <v>31</v>
      </c>
      <c r="B13" s="43">
        <f>AUTOMERCADO!AH25</f>
        <v>11.5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</v>
      </c>
    </row>
    <row r="19" spans="1:10" x14ac:dyDescent="0.25">
      <c r="A19" s="48" t="s">
        <v>33</v>
      </c>
      <c r="B19" s="43">
        <f>AUTOMERCADO!AH31</f>
        <v>11.5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11.5</v>
      </c>
    </row>
    <row r="20" spans="1:10" x14ac:dyDescent="0.25">
      <c r="A20" s="46" t="s">
        <v>34</v>
      </c>
      <c r="B20" s="43">
        <f>AUTOMERCADO!AH32</f>
        <v>558.82999999999993</v>
      </c>
      <c r="C20" s="43">
        <f>MODELO!AH32</f>
        <v>55.43</v>
      </c>
      <c r="D20" s="43">
        <f>EXQUISITECES!AH32</f>
        <v>0</v>
      </c>
      <c r="E20" s="43">
        <f>HOYADA!AH32</f>
        <v>0</v>
      </c>
      <c r="F20" s="43">
        <f>FARMASTOP!AH32</f>
        <v>4.55</v>
      </c>
      <c r="G20" s="43">
        <f>BOCAS!AH32</f>
        <v>86.67</v>
      </c>
      <c r="H20" s="43">
        <f>LAGUNETICA!AH32</f>
        <v>0</v>
      </c>
      <c r="I20" s="43">
        <f>SANANTONIO!AH32</f>
        <v>0</v>
      </c>
      <c r="J20" s="43">
        <f t="shared" si="0"/>
        <v>705.47999999999979</v>
      </c>
    </row>
    <row r="21" spans="1:10" x14ac:dyDescent="0.25">
      <c r="A21" s="46" t="s">
        <v>35</v>
      </c>
      <c r="B21" s="43">
        <f>AUTOMERCADO!AH33</f>
        <v>3185.3310000000001</v>
      </c>
      <c r="C21" s="43">
        <f>MODELO!AH33</f>
        <v>315.95099999999996</v>
      </c>
      <c r="D21" s="43">
        <f>EXQUISITECES!AH33</f>
        <v>0</v>
      </c>
      <c r="E21" s="43">
        <f>HOYADA!AH33</f>
        <v>0</v>
      </c>
      <c r="F21" s="43">
        <f>FARMASTOP!AH33</f>
        <v>25.934999999999999</v>
      </c>
      <c r="G21" s="43">
        <f>BOCAS!AH33</f>
        <v>494.01900000000001</v>
      </c>
      <c r="H21" s="43">
        <f>LAGUNETICA!AH33</f>
        <v>0</v>
      </c>
      <c r="I21" s="43">
        <f>SANANTONIO!AH33</f>
        <v>0</v>
      </c>
      <c r="J21" s="43">
        <f t="shared" si="0"/>
        <v>4021.2359999999999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558.82999999999993</v>
      </c>
      <c r="C26" s="43">
        <f>MODELO!AH38</f>
        <v>55.43</v>
      </c>
      <c r="D26" s="43">
        <f>EXQUISITECES!AH38</f>
        <v>0</v>
      </c>
      <c r="E26" s="43">
        <f>HOYADA!AH38</f>
        <v>0</v>
      </c>
      <c r="F26" s="43">
        <f>FARMASTOP!AH38</f>
        <v>4.55</v>
      </c>
      <c r="G26" s="43">
        <f>BOCAS!AH38</f>
        <v>86.67</v>
      </c>
      <c r="H26" s="43">
        <f>LAGUNETICA!AH38</f>
        <v>0</v>
      </c>
      <c r="I26" s="43">
        <f>SANANTONIO!AH38</f>
        <v>0</v>
      </c>
      <c r="J26" s="43">
        <f t="shared" si="0"/>
        <v>705.47999999999979</v>
      </c>
    </row>
    <row r="27" spans="1:10" x14ac:dyDescent="0.25">
      <c r="A27" s="48" t="s">
        <v>42</v>
      </c>
      <c r="B27" s="43">
        <f>AUTOMERCADO!AH39</f>
        <v>3185.3310000000001</v>
      </c>
      <c r="C27" s="43">
        <f>MODELO!AH39</f>
        <v>315.95099999999996</v>
      </c>
      <c r="D27" s="43">
        <f>EXQUISITECES!AH39</f>
        <v>0</v>
      </c>
      <c r="E27" s="43">
        <f>HOYADA!AH39</f>
        <v>0</v>
      </c>
      <c r="F27" s="43">
        <f>FARMASTOP!AH39</f>
        <v>25.934999999999999</v>
      </c>
      <c r="G27" s="43">
        <f>BOCAS!AH39</f>
        <v>494.01900000000001</v>
      </c>
      <c r="H27" s="43">
        <f>LAGUNETICA!AH39</f>
        <v>0</v>
      </c>
      <c r="I27" s="43">
        <f>SANANTONIO!AH39</f>
        <v>0</v>
      </c>
      <c r="J27" s="43">
        <f t="shared" si="0"/>
        <v>4021.2359999999999</v>
      </c>
    </row>
    <row r="28" spans="1:10" x14ac:dyDescent="0.25">
      <c r="A28" s="46" t="s">
        <v>43</v>
      </c>
      <c r="B28" s="43">
        <f>AUTOMERCADO!AH40</f>
        <v>240.61</v>
      </c>
      <c r="C28" s="43">
        <f>MODELO!AH40</f>
        <v>29.94</v>
      </c>
      <c r="D28" s="43">
        <f>EXQUISITECES!AH40</f>
        <v>0</v>
      </c>
      <c r="E28" s="43">
        <f>HOYADA!AH40</f>
        <v>0</v>
      </c>
      <c r="F28" s="43">
        <f>FARMASTOP!AH40</f>
        <v>22.03</v>
      </c>
      <c r="G28" s="43">
        <f>BOCAS!AH40</f>
        <v>16.7</v>
      </c>
      <c r="H28" s="43">
        <f>LAGUNETICA!AH40</f>
        <v>51.15</v>
      </c>
      <c r="I28" s="43">
        <f>SANANTONIO!AH40</f>
        <v>0</v>
      </c>
      <c r="J28" s="43">
        <f t="shared" si="0"/>
        <v>360.43</v>
      </c>
    </row>
    <row r="29" spans="1:10" x14ac:dyDescent="0.25">
      <c r="A29" s="46" t="s">
        <v>44</v>
      </c>
      <c r="B29" s="43">
        <f>AUTOMERCADO!AH41</f>
        <v>1371.4770000000001</v>
      </c>
      <c r="C29" s="43">
        <f>MODELO!AH41</f>
        <v>170.65800000000002</v>
      </c>
      <c r="D29" s="43">
        <f>EXQUISITECES!AH41</f>
        <v>0</v>
      </c>
      <c r="E29" s="43">
        <f>HOYADA!AH41</f>
        <v>0</v>
      </c>
      <c r="F29" s="43">
        <f>FARMASTOP!AH41</f>
        <v>125.57100000000001</v>
      </c>
      <c r="G29" s="43">
        <f>BOCAS!AH41</f>
        <v>95.19</v>
      </c>
      <c r="H29" s="43">
        <f>LAGUNETICA!AH41</f>
        <v>291.55500000000001</v>
      </c>
      <c r="I29" s="43">
        <f>SANANTONIO!AH41</f>
        <v>0</v>
      </c>
      <c r="J29" s="43">
        <f t="shared" si="0"/>
        <v>2054.451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240.61</v>
      </c>
      <c r="C34" s="43">
        <f>MODELO!AH46</f>
        <v>29.94</v>
      </c>
      <c r="D34" s="43">
        <f>EXQUISITECES!AH46</f>
        <v>0</v>
      </c>
      <c r="E34" s="43">
        <f>HOYADA!AH46</f>
        <v>0</v>
      </c>
      <c r="F34" s="43">
        <f>FARMASTOP!AH46</f>
        <v>22.03</v>
      </c>
      <c r="G34" s="43">
        <f>BOCAS!AH46</f>
        <v>16.7</v>
      </c>
      <c r="H34" s="43">
        <f>LAGUNETICA!AH46</f>
        <v>51.15</v>
      </c>
      <c r="I34" s="43">
        <f>SANANTONIO!AH46</f>
        <v>0</v>
      </c>
      <c r="J34" s="43">
        <f t="shared" si="0"/>
        <v>360.43</v>
      </c>
    </row>
    <row r="35" spans="1:10" x14ac:dyDescent="0.25">
      <c r="A35" s="48" t="s">
        <v>48</v>
      </c>
      <c r="B35" s="43">
        <f>AUTOMERCADO!AH47</f>
        <v>1371.4770000000001</v>
      </c>
      <c r="C35" s="43">
        <f>MODELO!AH47</f>
        <v>170.65800000000002</v>
      </c>
      <c r="D35" s="43">
        <f>EXQUISITECES!AH47</f>
        <v>0</v>
      </c>
      <c r="E35" s="43">
        <f>HOYADA!AH47</f>
        <v>0</v>
      </c>
      <c r="F35" s="43">
        <f>FARMASTOP!AH47</f>
        <v>125.57100000000001</v>
      </c>
      <c r="G35" s="43">
        <f>BOCAS!AH47</f>
        <v>95.19</v>
      </c>
      <c r="H35" s="43">
        <f>LAGUNETICA!AH47</f>
        <v>291.55500000000001</v>
      </c>
      <c r="I35" s="43">
        <f>SANANTONIO!AH47</f>
        <v>0</v>
      </c>
      <c r="J35" s="43">
        <f t="shared" si="0"/>
        <v>2054.451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35640.050000000003</v>
      </c>
      <c r="C37" s="43">
        <f>MODELO!AH49</f>
        <v>13784.41</v>
      </c>
      <c r="D37" s="43">
        <f>EXQUISITECES!AH49</f>
        <v>5001.4400000000005</v>
      </c>
      <c r="E37" s="43">
        <f>HOYADA!AH49</f>
        <v>5398.71</v>
      </c>
      <c r="F37" s="43">
        <f>FARMASTOP!AH49</f>
        <v>1210.79</v>
      </c>
      <c r="G37" s="43">
        <f>BOCAS!AH49</f>
        <v>4094.5299999999997</v>
      </c>
      <c r="H37" s="43">
        <f>LAGUNETICA!AH49</f>
        <v>6130.98</v>
      </c>
      <c r="I37" s="43">
        <f>SANANTONIO!AH49</f>
        <v>0</v>
      </c>
      <c r="J37" s="43">
        <f t="shared" si="0"/>
        <v>71260.91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29.53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29.53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1705.0600000000002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3378.09</v>
      </c>
      <c r="I40" s="43">
        <f>SANANTONIO!AH52</f>
        <v>0</v>
      </c>
      <c r="J40" s="43">
        <f t="shared" si="0"/>
        <v>5083.1500000000005</v>
      </c>
    </row>
    <row r="41" spans="1:10" x14ac:dyDescent="0.25">
      <c r="A41" s="74" t="s">
        <v>18</v>
      </c>
      <c r="B41" s="43">
        <f>AUTOMERCADO!AH53</f>
        <v>1720.29</v>
      </c>
      <c r="C41" s="43">
        <f>MODELO!AH53</f>
        <v>1422.86</v>
      </c>
      <c r="D41" s="43">
        <f>EXQUISITECES!AH53</f>
        <v>337.84000000000003</v>
      </c>
      <c r="E41" s="43">
        <f>HOYADA!AH53</f>
        <v>920.17</v>
      </c>
      <c r="F41" s="43">
        <f>FARMASTOP!AH53</f>
        <v>26.11</v>
      </c>
      <c r="G41" s="43">
        <f>BOCAS!AH53</f>
        <v>229.70999999999998</v>
      </c>
      <c r="H41" s="43">
        <f>LAGUNETICA!AH53</f>
        <v>753.83</v>
      </c>
      <c r="I41" s="43">
        <f>SANANTONIO!AH53</f>
        <v>0</v>
      </c>
      <c r="J41" s="43">
        <f t="shared" si="0"/>
        <v>5410.8099999999995</v>
      </c>
    </row>
    <row r="42" spans="1:10" x14ac:dyDescent="0.25">
      <c r="A42" s="74" t="s">
        <v>114</v>
      </c>
      <c r="B42" s="43">
        <f>AUTOMERCADO!AH54</f>
        <v>311.14000000000004</v>
      </c>
      <c r="C42" s="43">
        <f>MODELO!AH54</f>
        <v>264.12</v>
      </c>
      <c r="D42" s="43">
        <f>EXQUISITECES!AH54</f>
        <v>0</v>
      </c>
      <c r="E42" s="43">
        <f>HOYADA!AH54</f>
        <v>12.09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587.35</v>
      </c>
    </row>
    <row r="43" spans="1:10" x14ac:dyDescent="0.25">
      <c r="A43" s="74" t="s">
        <v>52</v>
      </c>
      <c r="B43" s="43">
        <f>AUTOMERCADO!AH55</f>
        <v>4761.6000000000013</v>
      </c>
      <c r="C43" s="43">
        <f>MODELO!AH55</f>
        <v>1127.98</v>
      </c>
      <c r="D43" s="43">
        <f>EXQUISITECES!AH55</f>
        <v>157.68</v>
      </c>
      <c r="E43" s="43">
        <f>HOYADA!AH55</f>
        <v>19.09</v>
      </c>
      <c r="F43" s="43">
        <f>FARMASTOP!AH55</f>
        <v>28.79</v>
      </c>
      <c r="G43" s="43">
        <f>BOCAS!AH55</f>
        <v>100.49</v>
      </c>
      <c r="H43" s="43">
        <f>LAGUNETICA!AH55</f>
        <v>248.20999999999998</v>
      </c>
      <c r="I43" s="43">
        <f>SANANTONIO!AH55</f>
        <v>0</v>
      </c>
      <c r="J43" s="43">
        <f t="shared" si="0"/>
        <v>6443.840000000002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140.35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140.35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96012.887999999992</v>
      </c>
      <c r="C52" s="75">
        <f>MODELO!AH64</f>
        <v>37070.888999999996</v>
      </c>
      <c r="D52" s="75">
        <f>EXQUISITECES!AH64</f>
        <v>15571.960000000001</v>
      </c>
      <c r="E52" s="75">
        <f>HOYADA!AH64</f>
        <v>13470.66</v>
      </c>
      <c r="F52" s="75">
        <f>FARMASTOP!AH64</f>
        <v>2333.2260000000001</v>
      </c>
      <c r="G52" s="75">
        <f>BOCAS!AH64</f>
        <v>12925.538999999997</v>
      </c>
      <c r="H52" s="75">
        <f>LAGUNETICA!AH64</f>
        <v>23993.465000000004</v>
      </c>
      <c r="I52" s="75">
        <f>SANANTONIO!AH64</f>
        <v>0</v>
      </c>
      <c r="J52" s="75">
        <f t="shared" si="0"/>
        <v>201378.62699999998</v>
      </c>
    </row>
    <row r="53" spans="1:10" x14ac:dyDescent="0.25">
      <c r="A53" s="56" t="s">
        <v>3</v>
      </c>
      <c r="B53" s="43">
        <f>B2</f>
        <v>95799.65</v>
      </c>
      <c r="C53" s="43">
        <f t="shared" ref="C53:I53" si="1">C2</f>
        <v>36995.19</v>
      </c>
      <c r="D53" s="43">
        <f t="shared" si="1"/>
        <v>15547.539999999999</v>
      </c>
      <c r="E53" s="43">
        <f t="shared" si="1"/>
        <v>13462.02</v>
      </c>
      <c r="F53" s="43">
        <f t="shared" si="1"/>
        <v>2326.31</v>
      </c>
      <c r="G53" s="43">
        <f t="shared" si="1"/>
        <v>12898.289999999999</v>
      </c>
      <c r="H53" s="43">
        <f t="shared" si="1"/>
        <v>23941.279999999999</v>
      </c>
      <c r="I53" s="43">
        <f t="shared" si="1"/>
        <v>0</v>
      </c>
      <c r="J53" s="43">
        <f>J2</f>
        <v>200970.28</v>
      </c>
    </row>
    <row r="54" spans="1:10" x14ac:dyDescent="0.25">
      <c r="A54" s="58" t="s">
        <v>95</v>
      </c>
      <c r="B54" s="43">
        <f>+B52-B53</f>
        <v>213.23799999999756</v>
      </c>
      <c r="C54" s="43">
        <f t="shared" ref="C54:I54" si="2">+C52-C53</f>
        <v>75.698999999993248</v>
      </c>
      <c r="D54" s="43">
        <f t="shared" si="2"/>
        <v>24.420000000001892</v>
      </c>
      <c r="E54" s="43">
        <f t="shared" si="2"/>
        <v>8.6399999999994179</v>
      </c>
      <c r="F54" s="43">
        <f t="shared" si="2"/>
        <v>6.9160000000001673</v>
      </c>
      <c r="G54" s="43">
        <f t="shared" si="2"/>
        <v>27.248999999997977</v>
      </c>
      <c r="H54" s="43">
        <f t="shared" si="2"/>
        <v>52.185000000004948</v>
      </c>
      <c r="I54" s="43">
        <f t="shared" si="2"/>
        <v>0</v>
      </c>
      <c r="J54" s="43">
        <f>+J52-J53</f>
        <v>408.34699999997974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68</v>
      </c>
      <c r="Q11" s="5" t="s">
        <v>75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10177.69</v>
      </c>
      <c r="C12" s="26">
        <v>5634.61</v>
      </c>
      <c r="D12" s="26">
        <v>7626.02</v>
      </c>
      <c r="E12" s="26">
        <v>7297.74</v>
      </c>
      <c r="F12" s="26">
        <v>4799.08</v>
      </c>
      <c r="G12" s="26">
        <v>6424.11</v>
      </c>
      <c r="H12" s="26">
        <v>5342.47</v>
      </c>
      <c r="I12" s="26">
        <v>6971.79</v>
      </c>
      <c r="J12" s="26">
        <v>8701.99</v>
      </c>
      <c r="K12" s="26">
        <v>2963.23</v>
      </c>
      <c r="L12" s="26">
        <v>5570.47</v>
      </c>
      <c r="M12" s="26">
        <v>7948.19</v>
      </c>
      <c r="N12" s="26">
        <v>1313.07</v>
      </c>
      <c r="O12" s="26">
        <v>3647.53</v>
      </c>
      <c r="P12" s="26">
        <v>1183.5</v>
      </c>
      <c r="Q12" s="26">
        <v>128.65</v>
      </c>
      <c r="R12" s="26">
        <v>490.68</v>
      </c>
      <c r="S12" s="26">
        <v>6609.16</v>
      </c>
      <c r="T12" s="26">
        <v>2969.67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95799.65</v>
      </c>
      <c r="AI12" s="26">
        <v>94391.53</v>
      </c>
      <c r="AJ12" s="69">
        <f>+AI12-AH12</f>
        <v>-1408.1199999999953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303</v>
      </c>
      <c r="C15" s="23">
        <v>383.5</v>
      </c>
      <c r="D15" s="23">
        <v>332</v>
      </c>
      <c r="E15" s="23"/>
      <c r="F15" s="23">
        <v>44</v>
      </c>
      <c r="G15" s="23">
        <v>304</v>
      </c>
      <c r="H15" s="23">
        <v>249.5</v>
      </c>
      <c r="I15" s="23">
        <v>337.5</v>
      </c>
      <c r="J15" s="23">
        <v>267.5</v>
      </c>
      <c r="K15" s="23">
        <v>105.5</v>
      </c>
      <c r="L15" s="23">
        <v>134.5</v>
      </c>
      <c r="M15" s="23">
        <v>57</v>
      </c>
      <c r="N15" s="23">
        <v>155.5</v>
      </c>
      <c r="O15" s="23">
        <v>363</v>
      </c>
      <c r="P15" s="23">
        <v>244.5</v>
      </c>
      <c r="Q15" s="23">
        <v>8.5</v>
      </c>
      <c r="R15" s="23">
        <v>17.5</v>
      </c>
      <c r="S15" s="23">
        <v>374.5</v>
      </c>
      <c r="T15" s="23">
        <v>43.5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3725</v>
      </c>
    </row>
    <row r="16" spans="1:36" s="32" customFormat="1" x14ac:dyDescent="0.25">
      <c r="A16" s="30" t="s">
        <v>20</v>
      </c>
      <c r="B16" s="31">
        <v>853</v>
      </c>
      <c r="C16" s="31">
        <v>578</v>
      </c>
      <c r="D16" s="31">
        <v>543</v>
      </c>
      <c r="E16" s="31">
        <v>782</v>
      </c>
      <c r="F16" s="31">
        <v>409</v>
      </c>
      <c r="G16" s="31">
        <v>542</v>
      </c>
      <c r="H16" s="31">
        <v>471</v>
      </c>
      <c r="I16" s="31">
        <v>694</v>
      </c>
      <c r="J16" s="31">
        <v>733</v>
      </c>
      <c r="K16" s="31">
        <v>406</v>
      </c>
      <c r="L16" s="31">
        <v>447</v>
      </c>
      <c r="M16" s="31">
        <v>890</v>
      </c>
      <c r="N16" s="31"/>
      <c r="O16" s="31"/>
      <c r="P16" s="31"/>
      <c r="Q16" s="31"/>
      <c r="R16" s="31"/>
      <c r="S16" s="31">
        <v>597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7945</v>
      </c>
      <c r="AJ16" s="70"/>
    </row>
    <row r="17" spans="1:36" s="47" customFormat="1" x14ac:dyDescent="0.25">
      <c r="A17" s="46" t="s">
        <v>27</v>
      </c>
      <c r="B17" s="22">
        <f>B16*$B$8</f>
        <v>4862.1000000000004</v>
      </c>
      <c r="C17" s="22">
        <f>C16*$B$8</f>
        <v>3294.6</v>
      </c>
      <c r="D17" s="22">
        <f t="shared" ref="D17:L17" si="2">D16*$B$8</f>
        <v>3095.1</v>
      </c>
      <c r="E17" s="22">
        <f t="shared" si="2"/>
        <v>4457.4000000000005</v>
      </c>
      <c r="F17" s="22">
        <f t="shared" si="2"/>
        <v>2331.3000000000002</v>
      </c>
      <c r="G17" s="22">
        <f t="shared" si="2"/>
        <v>3089.4</v>
      </c>
      <c r="H17" s="22">
        <f t="shared" si="2"/>
        <v>2684.7000000000003</v>
      </c>
      <c r="I17" s="22">
        <f t="shared" si="2"/>
        <v>3955.8</v>
      </c>
      <c r="J17" s="22">
        <f t="shared" si="2"/>
        <v>4178.1000000000004</v>
      </c>
      <c r="K17" s="22">
        <f t="shared" si="2"/>
        <v>2314.2000000000003</v>
      </c>
      <c r="L17" s="22">
        <f t="shared" si="2"/>
        <v>2547.9</v>
      </c>
      <c r="M17" s="22">
        <f t="shared" ref="M17:R17" si="3">M16*$B$8</f>
        <v>5073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3402.9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45286.5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853</v>
      </c>
      <c r="C22" s="20">
        <f t="shared" ref="C22:L22" si="11">+C16+C18+C20</f>
        <v>578</v>
      </c>
      <c r="D22" s="20">
        <f t="shared" si="11"/>
        <v>543</v>
      </c>
      <c r="E22" s="20">
        <f t="shared" si="11"/>
        <v>782</v>
      </c>
      <c r="F22" s="20">
        <f t="shared" si="11"/>
        <v>409</v>
      </c>
      <c r="G22" s="20">
        <f t="shared" si="11"/>
        <v>542</v>
      </c>
      <c r="H22" s="20">
        <f t="shared" si="11"/>
        <v>471</v>
      </c>
      <c r="I22" s="20">
        <f t="shared" si="11"/>
        <v>694</v>
      </c>
      <c r="J22" s="20">
        <f t="shared" si="11"/>
        <v>733</v>
      </c>
      <c r="K22" s="20">
        <f t="shared" si="11"/>
        <v>406</v>
      </c>
      <c r="L22" s="20">
        <f t="shared" si="11"/>
        <v>447</v>
      </c>
      <c r="M22" s="20">
        <f t="shared" ref="M22:S22" si="12">+M16+M18+M20</f>
        <v>890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597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7945</v>
      </c>
    </row>
    <row r="23" spans="1:36" s="47" customFormat="1" x14ac:dyDescent="0.25">
      <c r="A23" s="48" t="s">
        <v>26</v>
      </c>
      <c r="B23" s="19">
        <f>+B17+B19+B21</f>
        <v>4862.1000000000004</v>
      </c>
      <c r="C23" s="19">
        <f t="shared" ref="C23:L23" si="14">+C17+C19+C21</f>
        <v>3294.6</v>
      </c>
      <c r="D23" s="19">
        <f t="shared" si="14"/>
        <v>3095.1</v>
      </c>
      <c r="E23" s="19">
        <f t="shared" si="14"/>
        <v>4457.4000000000005</v>
      </c>
      <c r="F23" s="19">
        <f t="shared" si="14"/>
        <v>2331.3000000000002</v>
      </c>
      <c r="G23" s="19">
        <f t="shared" si="14"/>
        <v>3089.4</v>
      </c>
      <c r="H23" s="19">
        <f t="shared" si="14"/>
        <v>2684.7000000000003</v>
      </c>
      <c r="I23" s="19">
        <f t="shared" si="14"/>
        <v>3955.8</v>
      </c>
      <c r="J23" s="19">
        <f t="shared" si="14"/>
        <v>4178.1000000000004</v>
      </c>
      <c r="K23" s="19">
        <f t="shared" si="14"/>
        <v>2314.2000000000003</v>
      </c>
      <c r="L23" s="19">
        <f t="shared" si="14"/>
        <v>2547.9</v>
      </c>
      <c r="M23" s="19">
        <f t="shared" ref="M23:S23" si="15">+M17+M19+M21</f>
        <v>5073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3402.9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45286.5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>
        <v>2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11.5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11.5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2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11.5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11.5</v>
      </c>
    </row>
    <row r="32" spans="1:36" x14ac:dyDescent="0.25">
      <c r="A32" s="13" t="s">
        <v>34</v>
      </c>
      <c r="B32" s="36">
        <v>100</v>
      </c>
      <c r="C32" s="36"/>
      <c r="D32" s="36">
        <v>62.66</v>
      </c>
      <c r="E32" s="36"/>
      <c r="F32" s="36"/>
      <c r="G32" s="36"/>
      <c r="H32" s="36">
        <v>132.03</v>
      </c>
      <c r="I32" s="36"/>
      <c r="J32" s="36">
        <v>250.14</v>
      </c>
      <c r="K32" s="36"/>
      <c r="L32" s="36"/>
      <c r="M32" s="37"/>
      <c r="N32" s="37"/>
      <c r="O32" s="37"/>
      <c r="P32" s="37"/>
      <c r="Q32" s="37"/>
      <c r="R32" s="37"/>
      <c r="S32" s="37">
        <v>14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558.82999999999993</v>
      </c>
    </row>
    <row r="33" spans="1:34" s="47" customFormat="1" x14ac:dyDescent="0.25">
      <c r="A33" s="46" t="s">
        <v>35</v>
      </c>
      <c r="B33" s="22">
        <f>B32*$B$8</f>
        <v>570</v>
      </c>
      <c r="C33" s="22">
        <f t="shared" ref="C33:L33" si="30">C32*$B$8</f>
        <v>0</v>
      </c>
      <c r="D33" s="22">
        <f t="shared" si="30"/>
        <v>357.16199999999998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752.57100000000003</v>
      </c>
      <c r="I33" s="22">
        <f t="shared" si="30"/>
        <v>0</v>
      </c>
      <c r="J33" s="22">
        <f t="shared" si="30"/>
        <v>1425.798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79.8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3185.3310000000001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100</v>
      </c>
      <c r="C38" s="20">
        <f t="shared" ref="C38:L38" si="39">+C32+C34+C36</f>
        <v>0</v>
      </c>
      <c r="D38" s="20">
        <f t="shared" si="39"/>
        <v>62.66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132.03</v>
      </c>
      <c r="I38" s="20">
        <f t="shared" si="39"/>
        <v>0</v>
      </c>
      <c r="J38" s="20">
        <f t="shared" si="39"/>
        <v>250.14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14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558.82999999999993</v>
      </c>
    </row>
    <row r="39" spans="1:34" s="47" customFormat="1" x14ac:dyDescent="0.25">
      <c r="A39" s="48" t="s">
        <v>42</v>
      </c>
      <c r="B39" s="19">
        <f>+B33+B35+B37</f>
        <v>570</v>
      </c>
      <c r="C39" s="19">
        <f t="shared" ref="C39:L39" si="42">+C33+C35+C37</f>
        <v>0</v>
      </c>
      <c r="D39" s="19">
        <f t="shared" si="42"/>
        <v>357.16199999999998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752.57100000000003</v>
      </c>
      <c r="I39" s="19">
        <f t="shared" si="42"/>
        <v>0</v>
      </c>
      <c r="J39" s="19">
        <f t="shared" si="42"/>
        <v>1425.798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79.8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3185.3310000000001</v>
      </c>
    </row>
    <row r="40" spans="1:34" x14ac:dyDescent="0.25">
      <c r="A40" s="13" t="s">
        <v>43</v>
      </c>
      <c r="B40" s="36">
        <v>4.1100000000000003</v>
      </c>
      <c r="C40" s="36"/>
      <c r="D40" s="36"/>
      <c r="E40" s="36">
        <v>56.46</v>
      </c>
      <c r="F40" s="36"/>
      <c r="G40" s="36">
        <v>73.45</v>
      </c>
      <c r="H40" s="36"/>
      <c r="I40" s="36">
        <v>71.73</v>
      </c>
      <c r="J40" s="36"/>
      <c r="K40" s="36"/>
      <c r="L40" s="36">
        <v>34.86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240.61</v>
      </c>
    </row>
    <row r="41" spans="1:34" s="47" customFormat="1" x14ac:dyDescent="0.25">
      <c r="A41" s="46" t="s">
        <v>44</v>
      </c>
      <c r="B41" s="22">
        <f>B40*$B$8</f>
        <v>23.427000000000003</v>
      </c>
      <c r="C41" s="22">
        <f t="shared" ref="C41:L41" si="45">C40*$B$8</f>
        <v>0</v>
      </c>
      <c r="D41" s="22">
        <f t="shared" si="45"/>
        <v>0</v>
      </c>
      <c r="E41" s="22">
        <f t="shared" si="45"/>
        <v>321.822</v>
      </c>
      <c r="F41" s="22">
        <f t="shared" si="45"/>
        <v>0</v>
      </c>
      <c r="G41" s="22">
        <f t="shared" si="45"/>
        <v>418.66500000000002</v>
      </c>
      <c r="H41" s="22">
        <f t="shared" si="45"/>
        <v>0</v>
      </c>
      <c r="I41" s="22">
        <f t="shared" si="45"/>
        <v>408.86100000000005</v>
      </c>
      <c r="J41" s="22">
        <f t="shared" si="45"/>
        <v>0</v>
      </c>
      <c r="K41" s="22">
        <f t="shared" si="45"/>
        <v>0</v>
      </c>
      <c r="L41" s="22">
        <f t="shared" si="45"/>
        <v>198.702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1371.4770000000001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4.1100000000000003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56.46</v>
      </c>
      <c r="F46" s="20">
        <f t="shared" si="54"/>
        <v>0</v>
      </c>
      <c r="G46" s="20">
        <f t="shared" si="54"/>
        <v>73.45</v>
      </c>
      <c r="H46" s="20">
        <f t="shared" si="54"/>
        <v>0</v>
      </c>
      <c r="I46" s="20">
        <f t="shared" si="54"/>
        <v>71.73</v>
      </c>
      <c r="J46" s="20">
        <f t="shared" si="54"/>
        <v>0</v>
      </c>
      <c r="K46" s="20">
        <f t="shared" si="54"/>
        <v>0</v>
      </c>
      <c r="L46" s="20">
        <f t="shared" si="54"/>
        <v>34.86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240.61</v>
      </c>
    </row>
    <row r="47" spans="1:34" s="47" customFormat="1" x14ac:dyDescent="0.25">
      <c r="A47" s="48" t="s">
        <v>48</v>
      </c>
      <c r="B47" s="19">
        <f>+B41+B43+B45</f>
        <v>23.427000000000003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321.822</v>
      </c>
      <c r="F47" s="19">
        <f t="shared" si="57"/>
        <v>0</v>
      </c>
      <c r="G47" s="19">
        <f t="shared" si="57"/>
        <v>418.66500000000002</v>
      </c>
      <c r="H47" s="19">
        <f t="shared" si="57"/>
        <v>0</v>
      </c>
      <c r="I47" s="19">
        <f t="shared" si="57"/>
        <v>408.86100000000005</v>
      </c>
      <c r="J47" s="19">
        <f t="shared" si="57"/>
        <v>0</v>
      </c>
      <c r="K47" s="19">
        <f t="shared" si="57"/>
        <v>0</v>
      </c>
      <c r="L47" s="19">
        <f t="shared" si="57"/>
        <v>198.702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1371.4770000000001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3740.92</v>
      </c>
      <c r="C49" s="44">
        <v>1783.87</v>
      </c>
      <c r="D49" s="44">
        <v>1492.69</v>
      </c>
      <c r="E49" s="44">
        <v>2266.41</v>
      </c>
      <c r="F49" s="44">
        <v>2180.7199999999998</v>
      </c>
      <c r="G49" s="44">
        <v>2240.92</v>
      </c>
      <c r="H49" s="44">
        <v>1047.6300000000001</v>
      </c>
      <c r="I49" s="44">
        <v>2189.16</v>
      </c>
      <c r="J49" s="44">
        <v>2046.07</v>
      </c>
      <c r="K49" s="44">
        <v>545.71</v>
      </c>
      <c r="L49" s="44">
        <v>2352.34</v>
      </c>
      <c r="M49" s="45">
        <v>2826.69</v>
      </c>
      <c r="N49" s="45">
        <v>1108.71</v>
      </c>
      <c r="O49" s="45">
        <v>3045.08</v>
      </c>
      <c r="P49" s="45">
        <v>930.24</v>
      </c>
      <c r="Q49" s="45">
        <v>81.44</v>
      </c>
      <c r="R49" s="45">
        <v>413.49</v>
      </c>
      <c r="S49" s="45">
        <v>2522.16</v>
      </c>
      <c r="T49" s="45">
        <v>2825.8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35640.050000000003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336.75</v>
      </c>
      <c r="C53" s="44">
        <v>91.76</v>
      </c>
      <c r="D53" s="44">
        <v>83.08</v>
      </c>
      <c r="E53" s="44">
        <v>357.61</v>
      </c>
      <c r="F53" s="44">
        <v>246.44</v>
      </c>
      <c r="G53" s="44">
        <v>232.22</v>
      </c>
      <c r="H53" s="44">
        <v>48.7</v>
      </c>
      <c r="I53" s="44">
        <v>90.84</v>
      </c>
      <c r="J53" s="44"/>
      <c r="K53" s="44"/>
      <c r="L53" s="44"/>
      <c r="M53" s="45"/>
      <c r="N53" s="45"/>
      <c r="O53" s="45"/>
      <c r="P53" s="45"/>
      <c r="Q53" s="45"/>
      <c r="R53" s="45"/>
      <c r="S53" s="45">
        <v>232.89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1720.29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128.83000000000001</v>
      </c>
      <c r="I54" s="44"/>
      <c r="J54" s="44">
        <v>176.61</v>
      </c>
      <c r="K54" s="44"/>
      <c r="L54" s="44"/>
      <c r="M54" s="45"/>
      <c r="N54" s="45"/>
      <c r="O54" s="45"/>
      <c r="P54" s="45">
        <v>5.7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311.14000000000004</v>
      </c>
    </row>
    <row r="55" spans="1:34" x14ac:dyDescent="0.25">
      <c r="A55" s="17" t="s">
        <v>52</v>
      </c>
      <c r="B55" s="44">
        <v>343.97</v>
      </c>
      <c r="C55" s="44">
        <v>107.76</v>
      </c>
      <c r="D55" s="44">
        <v>2270.5700000000002</v>
      </c>
      <c r="E55" s="44"/>
      <c r="F55" s="44"/>
      <c r="G55" s="44">
        <v>142.86000000000001</v>
      </c>
      <c r="H55" s="44">
        <v>431.93</v>
      </c>
      <c r="I55" s="44"/>
      <c r="J55" s="44">
        <v>610.42999999999995</v>
      </c>
      <c r="K55" s="44"/>
      <c r="L55" s="44">
        <v>335.6</v>
      </c>
      <c r="M55" s="45"/>
      <c r="N55" s="45">
        <v>50.27</v>
      </c>
      <c r="O55" s="45">
        <v>236.18</v>
      </c>
      <c r="P55" s="45">
        <v>7.18</v>
      </c>
      <c r="Q55" s="45">
        <v>38.89</v>
      </c>
      <c r="R55" s="45">
        <v>60.24</v>
      </c>
      <c r="S55" s="45">
        <v>24.52</v>
      </c>
      <c r="T55" s="45">
        <v>101.2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4761.6000000000013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10180.166999999999</v>
      </c>
      <c r="C64" s="53">
        <f t="shared" ref="C64:AG64" si="61">+C15+C23+C31+C39+C47+C48+C49+C50+C51+C52+C53+C54+C55+C56+C57+C58+C59+C60+C61+C62+C63</f>
        <v>5661.49</v>
      </c>
      <c r="D64" s="53">
        <f t="shared" si="61"/>
        <v>7630.601999999999</v>
      </c>
      <c r="E64" s="53">
        <f t="shared" si="61"/>
        <v>7403.2420000000002</v>
      </c>
      <c r="F64" s="53">
        <f t="shared" si="61"/>
        <v>4802.46</v>
      </c>
      <c r="G64" s="53">
        <f t="shared" si="61"/>
        <v>6428.0650000000005</v>
      </c>
      <c r="H64" s="53">
        <f t="shared" si="61"/>
        <v>5343.8609999999999</v>
      </c>
      <c r="I64" s="53">
        <f t="shared" si="61"/>
        <v>6982.1610000000001</v>
      </c>
      <c r="J64" s="53">
        <f t="shared" si="61"/>
        <v>8704.5079999999998</v>
      </c>
      <c r="K64" s="53">
        <f t="shared" si="61"/>
        <v>2965.4100000000003</v>
      </c>
      <c r="L64" s="53">
        <f t="shared" si="61"/>
        <v>5569.0420000000004</v>
      </c>
      <c r="M64" s="53">
        <f t="shared" si="61"/>
        <v>7956.6900000000005</v>
      </c>
      <c r="N64" s="53">
        <f t="shared" si="61"/>
        <v>1314.48</v>
      </c>
      <c r="O64" s="53">
        <f t="shared" si="61"/>
        <v>3644.2599999999998</v>
      </c>
      <c r="P64" s="53">
        <f t="shared" si="61"/>
        <v>1187.6200000000001</v>
      </c>
      <c r="Q64" s="53">
        <f t="shared" si="61"/>
        <v>128.82999999999998</v>
      </c>
      <c r="R64" s="53">
        <f t="shared" si="61"/>
        <v>491.23</v>
      </c>
      <c r="S64" s="53">
        <f t="shared" si="61"/>
        <v>6648.2700000000013</v>
      </c>
      <c r="T64" s="53">
        <f t="shared" si="61"/>
        <v>2970.5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96012.887999999992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8 N</v>
      </c>
      <c r="Q66" s="55" t="str">
        <f t="shared" si="62"/>
        <v>CAJA 12 D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10177.69</v>
      </c>
      <c r="C67" s="57">
        <f t="shared" ref="C67:L67" si="63">C12</f>
        <v>5634.61</v>
      </c>
      <c r="D67" s="57">
        <f t="shared" si="63"/>
        <v>7626.02</v>
      </c>
      <c r="E67" s="57">
        <f t="shared" si="63"/>
        <v>7297.74</v>
      </c>
      <c r="F67" s="57">
        <f t="shared" si="63"/>
        <v>4799.08</v>
      </c>
      <c r="G67" s="57">
        <f t="shared" si="63"/>
        <v>6424.11</v>
      </c>
      <c r="H67" s="57">
        <f t="shared" si="63"/>
        <v>5342.47</v>
      </c>
      <c r="I67" s="57">
        <f t="shared" si="63"/>
        <v>6971.79</v>
      </c>
      <c r="J67" s="57">
        <f t="shared" si="63"/>
        <v>8701.99</v>
      </c>
      <c r="K67" s="57">
        <f t="shared" si="63"/>
        <v>2963.23</v>
      </c>
      <c r="L67" s="57">
        <f t="shared" si="63"/>
        <v>5570.47</v>
      </c>
      <c r="M67" s="57">
        <f t="shared" ref="M67:AG67" si="64">M12</f>
        <v>7948.19</v>
      </c>
      <c r="N67" s="57">
        <f t="shared" si="64"/>
        <v>1313.07</v>
      </c>
      <c r="O67" s="57">
        <f t="shared" si="64"/>
        <v>3647.53</v>
      </c>
      <c r="P67" s="57">
        <f t="shared" si="64"/>
        <v>1183.5</v>
      </c>
      <c r="Q67" s="57">
        <f t="shared" si="64"/>
        <v>128.65</v>
      </c>
      <c r="R67" s="57">
        <f t="shared" si="64"/>
        <v>490.68</v>
      </c>
      <c r="S67" s="57">
        <f t="shared" si="64"/>
        <v>6609.16</v>
      </c>
      <c r="T67" s="57">
        <f t="shared" si="64"/>
        <v>2969.67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95799.65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10177.69</v>
      </c>
      <c r="C69" s="59">
        <f t="shared" ref="C69:L69" si="67">+C67+C68</f>
        <v>5634.61</v>
      </c>
      <c r="D69" s="59">
        <f t="shared" si="67"/>
        <v>7626.02</v>
      </c>
      <c r="E69" s="59">
        <f t="shared" si="67"/>
        <v>7297.74</v>
      </c>
      <c r="F69" s="59">
        <f t="shared" si="67"/>
        <v>4799.08</v>
      </c>
      <c r="G69" s="59">
        <f t="shared" si="67"/>
        <v>6424.11</v>
      </c>
      <c r="H69" s="59">
        <f t="shared" si="67"/>
        <v>5342.47</v>
      </c>
      <c r="I69" s="59">
        <f t="shared" si="67"/>
        <v>6971.79</v>
      </c>
      <c r="J69" s="59">
        <f t="shared" si="67"/>
        <v>8701.99</v>
      </c>
      <c r="K69" s="59">
        <f t="shared" si="67"/>
        <v>2963.23</v>
      </c>
      <c r="L69" s="59">
        <f t="shared" si="67"/>
        <v>5570.47</v>
      </c>
      <c r="M69" s="59">
        <f t="shared" ref="M69:AG69" si="68">+M67+M68</f>
        <v>7948.19</v>
      </c>
      <c r="N69" s="59">
        <f t="shared" si="68"/>
        <v>1313.07</v>
      </c>
      <c r="O69" s="59">
        <f t="shared" si="68"/>
        <v>3647.53</v>
      </c>
      <c r="P69" s="59">
        <f t="shared" si="68"/>
        <v>1183.5</v>
      </c>
      <c r="Q69" s="59">
        <f t="shared" si="68"/>
        <v>128.65</v>
      </c>
      <c r="R69" s="59">
        <f t="shared" si="68"/>
        <v>490.68</v>
      </c>
      <c r="S69" s="59">
        <f t="shared" si="68"/>
        <v>6609.16</v>
      </c>
      <c r="T69" s="59">
        <f t="shared" si="68"/>
        <v>2969.67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95799.65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2.4769999999989523</v>
      </c>
      <c r="C70" s="57">
        <f t="shared" si="69"/>
        <v>26.880000000000109</v>
      </c>
      <c r="D70" s="57">
        <f t="shared" si="69"/>
        <v>4.5819999999985157</v>
      </c>
      <c r="E70" s="57">
        <f t="shared" si="69"/>
        <v>105.50200000000041</v>
      </c>
      <c r="F70" s="57">
        <f t="shared" si="69"/>
        <v>3.3800000000001091</v>
      </c>
      <c r="G70" s="57">
        <f t="shared" si="69"/>
        <v>3.9550000000008367</v>
      </c>
      <c r="H70" s="57">
        <f t="shared" si="69"/>
        <v>1.3909999999996217</v>
      </c>
      <c r="I70" s="57">
        <f t="shared" si="69"/>
        <v>10.371000000000095</v>
      </c>
      <c r="J70" s="57">
        <f t="shared" si="69"/>
        <v>2.5180000000000291</v>
      </c>
      <c r="K70" s="57">
        <f t="shared" si="69"/>
        <v>2.180000000000291</v>
      </c>
      <c r="L70" s="57">
        <f t="shared" si="69"/>
        <v>-1.4279999999998836</v>
      </c>
      <c r="M70" s="57">
        <f t="shared" ref="M70:AG70" si="70">+M64-M69</f>
        <v>8.5000000000009095</v>
      </c>
      <c r="N70" s="57">
        <f t="shared" si="70"/>
        <v>1.4100000000000819</v>
      </c>
      <c r="O70" s="57">
        <f t="shared" si="70"/>
        <v>-3.2700000000004366</v>
      </c>
      <c r="P70" s="57">
        <f t="shared" si="70"/>
        <v>4.1200000000001182</v>
      </c>
      <c r="Q70" s="57">
        <f t="shared" si="70"/>
        <v>0.1799999999999784</v>
      </c>
      <c r="R70" s="57">
        <f t="shared" si="70"/>
        <v>0.55000000000001137</v>
      </c>
      <c r="S70" s="57">
        <f t="shared" si="70"/>
        <v>39.110000000001492</v>
      </c>
      <c r="T70" s="57">
        <f t="shared" si="70"/>
        <v>0.82999999999992724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213.23800000000116</v>
      </c>
    </row>
    <row r="71" spans="1:34" ht="101.25" customHeight="1" x14ac:dyDescent="0.25">
      <c r="A71" s="77" t="s">
        <v>96</v>
      </c>
      <c r="B71" s="14"/>
      <c r="C71" s="14" t="s">
        <v>129</v>
      </c>
      <c r="D71" s="14" t="s">
        <v>130</v>
      </c>
      <c r="E71" s="14" t="s">
        <v>131</v>
      </c>
      <c r="F71" s="14" t="s">
        <v>130</v>
      </c>
      <c r="G71" s="14"/>
      <c r="H71" s="14"/>
      <c r="I71" s="14"/>
      <c r="J71" s="14"/>
      <c r="K71" s="14"/>
      <c r="L71" s="14"/>
      <c r="M71" s="29"/>
      <c r="N71" s="29"/>
      <c r="O71" s="29" t="s">
        <v>132</v>
      </c>
      <c r="P71" s="29"/>
      <c r="Q71" s="29"/>
      <c r="R71" s="29"/>
      <c r="S71" s="29" t="s">
        <v>133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F68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55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2185.37</v>
      </c>
      <c r="C12" s="26">
        <v>3033.76</v>
      </c>
      <c r="D12" s="26">
        <v>3074.02</v>
      </c>
      <c r="E12" s="26">
        <v>3189.13</v>
      </c>
      <c r="F12" s="26">
        <v>2488.2800000000002</v>
      </c>
      <c r="G12" s="26">
        <v>3443.53</v>
      </c>
      <c r="H12" s="26">
        <v>738.09</v>
      </c>
      <c r="I12" s="26">
        <v>4029.06</v>
      </c>
      <c r="J12" s="26">
        <v>2537.54</v>
      </c>
      <c r="K12" s="26">
        <v>2000.02</v>
      </c>
      <c r="L12" s="26">
        <v>4522.66</v>
      </c>
      <c r="M12" s="26">
        <v>1367.94</v>
      </c>
      <c r="N12" s="26">
        <v>4385.79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36995.19</v>
      </c>
      <c r="AI12" s="26">
        <v>36551.360000000001</v>
      </c>
      <c r="AJ12" s="69">
        <f>+AI12-AH12</f>
        <v>-443.83000000000175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90</v>
      </c>
      <c r="C15" s="23">
        <v>125.5</v>
      </c>
      <c r="D15" s="23">
        <v>169</v>
      </c>
      <c r="E15" s="23">
        <v>61.5</v>
      </c>
      <c r="F15" s="23">
        <v>125.5</v>
      </c>
      <c r="G15" s="23">
        <v>0</v>
      </c>
      <c r="H15" s="23">
        <v>1</v>
      </c>
      <c r="I15" s="23"/>
      <c r="J15" s="23">
        <v>525</v>
      </c>
      <c r="K15" s="23">
        <v>321.5</v>
      </c>
      <c r="L15" s="23">
        <v>152.5</v>
      </c>
      <c r="M15" s="23">
        <v>46</v>
      </c>
      <c r="N15" s="23">
        <v>419.5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2037</v>
      </c>
    </row>
    <row r="16" spans="1:36" s="32" customFormat="1" x14ac:dyDescent="0.25">
      <c r="A16" s="30" t="s">
        <v>20</v>
      </c>
      <c r="B16" s="31">
        <v>91</v>
      </c>
      <c r="C16" s="31">
        <v>230</v>
      </c>
      <c r="D16" s="31">
        <v>210</v>
      </c>
      <c r="E16" s="31">
        <v>329</v>
      </c>
      <c r="F16" s="31">
        <v>122</v>
      </c>
      <c r="G16" s="31">
        <v>376</v>
      </c>
      <c r="H16" s="31">
        <v>40</v>
      </c>
      <c r="I16" s="31">
        <v>469</v>
      </c>
      <c r="J16" s="31"/>
      <c r="K16" s="31">
        <v>148</v>
      </c>
      <c r="L16" s="31">
        <v>371</v>
      </c>
      <c r="M16" s="31">
        <v>86</v>
      </c>
      <c r="N16" s="31">
        <v>353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2825</v>
      </c>
      <c r="AJ16" s="70"/>
    </row>
    <row r="17" spans="1:36" s="47" customFormat="1" x14ac:dyDescent="0.25">
      <c r="A17" s="46" t="s">
        <v>27</v>
      </c>
      <c r="B17" s="22">
        <f>B16*$B$8</f>
        <v>518.70000000000005</v>
      </c>
      <c r="C17" s="22">
        <f>C16*$B$8</f>
        <v>1311</v>
      </c>
      <c r="D17" s="22">
        <f t="shared" ref="D17:AG17" si="2">D16*$B$8</f>
        <v>1197</v>
      </c>
      <c r="E17" s="22">
        <f t="shared" si="2"/>
        <v>1875.3</v>
      </c>
      <c r="F17" s="22">
        <f t="shared" si="2"/>
        <v>695.4</v>
      </c>
      <c r="G17" s="22">
        <f t="shared" si="2"/>
        <v>2143.2000000000003</v>
      </c>
      <c r="H17" s="22">
        <f t="shared" si="2"/>
        <v>228</v>
      </c>
      <c r="I17" s="22">
        <f t="shared" si="2"/>
        <v>2673.3</v>
      </c>
      <c r="J17" s="22">
        <f t="shared" si="2"/>
        <v>0</v>
      </c>
      <c r="K17" s="22">
        <f t="shared" si="2"/>
        <v>843.6</v>
      </c>
      <c r="L17" s="22">
        <f t="shared" si="2"/>
        <v>2114.7000000000003</v>
      </c>
      <c r="M17" s="22">
        <f t="shared" si="2"/>
        <v>490.2</v>
      </c>
      <c r="N17" s="22">
        <f t="shared" si="2"/>
        <v>2012.1000000000001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16102.500000000004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230</v>
      </c>
      <c r="D22" s="20">
        <f t="shared" si="5"/>
        <v>210</v>
      </c>
      <c r="E22" s="20">
        <f t="shared" si="5"/>
        <v>329</v>
      </c>
      <c r="F22" s="20">
        <f t="shared" si="5"/>
        <v>122</v>
      </c>
      <c r="G22" s="20">
        <f t="shared" si="5"/>
        <v>376</v>
      </c>
      <c r="H22" s="20">
        <f t="shared" si="5"/>
        <v>40</v>
      </c>
      <c r="I22" s="20">
        <f t="shared" si="5"/>
        <v>469</v>
      </c>
      <c r="J22" s="20">
        <f t="shared" si="5"/>
        <v>0</v>
      </c>
      <c r="K22" s="20">
        <f t="shared" si="5"/>
        <v>148</v>
      </c>
      <c r="L22" s="20">
        <f t="shared" si="5"/>
        <v>371</v>
      </c>
      <c r="M22" s="20">
        <f t="shared" si="5"/>
        <v>86</v>
      </c>
      <c r="N22" s="20">
        <f t="shared" si="5"/>
        <v>353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2825</v>
      </c>
    </row>
    <row r="23" spans="1:36" s="47" customFormat="1" x14ac:dyDescent="0.25">
      <c r="A23" s="48" t="s">
        <v>26</v>
      </c>
      <c r="B23" s="19">
        <f>+B17+B19+B21</f>
        <v>518.70000000000005</v>
      </c>
      <c r="C23" s="19">
        <f t="shared" si="5"/>
        <v>1311</v>
      </c>
      <c r="D23" s="19">
        <f t="shared" si="5"/>
        <v>1197</v>
      </c>
      <c r="E23" s="19">
        <f t="shared" si="5"/>
        <v>1875.3</v>
      </c>
      <c r="F23" s="19">
        <f t="shared" si="5"/>
        <v>695.4</v>
      </c>
      <c r="G23" s="19">
        <f t="shared" si="5"/>
        <v>2143.2000000000003</v>
      </c>
      <c r="H23" s="19">
        <f t="shared" si="5"/>
        <v>228</v>
      </c>
      <c r="I23" s="19">
        <f t="shared" si="5"/>
        <v>2673.3</v>
      </c>
      <c r="J23" s="19">
        <f t="shared" si="5"/>
        <v>0</v>
      </c>
      <c r="K23" s="19">
        <f t="shared" si="5"/>
        <v>843.6</v>
      </c>
      <c r="L23" s="19">
        <f t="shared" si="5"/>
        <v>2114.7000000000003</v>
      </c>
      <c r="M23" s="19">
        <f t="shared" si="5"/>
        <v>490.2</v>
      </c>
      <c r="N23" s="19">
        <f t="shared" si="5"/>
        <v>2012.1000000000001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16102.500000000004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10.06</v>
      </c>
      <c r="J32" s="36"/>
      <c r="K32" s="36"/>
      <c r="L32" s="36"/>
      <c r="M32" s="37"/>
      <c r="N32" s="37">
        <v>45.37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55.43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57.342000000000006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258.60899999999998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315.95099999999996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10.06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45.37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55.43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57.342000000000006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258.60899999999998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315.95099999999996</v>
      </c>
    </row>
    <row r="40" spans="1:34" x14ac:dyDescent="0.25">
      <c r="A40" s="13" t="s">
        <v>43</v>
      </c>
      <c r="B40" s="36"/>
      <c r="C40" s="36">
        <v>12.68</v>
      </c>
      <c r="D40" s="36"/>
      <c r="E40" s="36"/>
      <c r="F40" s="36"/>
      <c r="G40" s="36"/>
      <c r="H40" s="36"/>
      <c r="I40" s="36">
        <v>17.260000000000002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72.275999999999996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98.382000000000005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170.65800000000002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12.68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17.260000000000002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72.275999999999996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98.382000000000005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170.65800000000002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1016.65</v>
      </c>
      <c r="C49" s="44">
        <v>1258.57</v>
      </c>
      <c r="D49" s="44">
        <v>1551.89</v>
      </c>
      <c r="E49" s="44">
        <v>754.57</v>
      </c>
      <c r="F49" s="44">
        <v>1088.8599999999999</v>
      </c>
      <c r="G49" s="44">
        <v>1033.23</v>
      </c>
      <c r="H49" s="44">
        <v>0</v>
      </c>
      <c r="I49" s="44"/>
      <c r="J49" s="44">
        <v>1991.67</v>
      </c>
      <c r="K49" s="44">
        <v>824.53</v>
      </c>
      <c r="L49" s="44">
        <v>1860.51</v>
      </c>
      <c r="M49" s="45">
        <v>688.06</v>
      </c>
      <c r="N49" s="45">
        <v>1715.87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13784.41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363.89</v>
      </c>
      <c r="F52" s="44"/>
      <c r="G52" s="44"/>
      <c r="H52" s="44">
        <v>286.54000000000002</v>
      </c>
      <c r="I52" s="44">
        <v>1054.6300000000001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1705.0600000000002</v>
      </c>
    </row>
    <row r="53" spans="1:34" x14ac:dyDescent="0.25">
      <c r="A53" s="17" t="s">
        <v>18</v>
      </c>
      <c r="B53" s="44">
        <v>79.28</v>
      </c>
      <c r="C53" s="44">
        <v>180.97</v>
      </c>
      <c r="D53" s="44">
        <v>156.77000000000001</v>
      </c>
      <c r="E53" s="44">
        <v>92.97</v>
      </c>
      <c r="F53" s="44">
        <v>0</v>
      </c>
      <c r="G53" s="44">
        <v>262.01</v>
      </c>
      <c r="H53" s="44">
        <v>101.56</v>
      </c>
      <c r="I53" s="44">
        <v>143.36000000000001</v>
      </c>
      <c r="J53" s="44"/>
      <c r="K53" s="44">
        <v>6.86</v>
      </c>
      <c r="L53" s="44">
        <v>399.08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1422.86</v>
      </c>
    </row>
    <row r="54" spans="1:34" x14ac:dyDescent="0.25">
      <c r="A54" s="17" t="s">
        <v>114</v>
      </c>
      <c r="B54" s="44"/>
      <c r="C54" s="44"/>
      <c r="D54" s="44"/>
      <c r="E54" s="44">
        <v>44.68</v>
      </c>
      <c r="F54" s="44">
        <v>62.91</v>
      </c>
      <c r="G54" s="44"/>
      <c r="H54" s="44"/>
      <c r="I54" s="44">
        <v>5.8</v>
      </c>
      <c r="J54" s="44">
        <v>22.48</v>
      </c>
      <c r="K54" s="44"/>
      <c r="L54" s="44">
        <v>0</v>
      </c>
      <c r="M54" s="45">
        <v>128.25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264.12</v>
      </c>
    </row>
    <row r="55" spans="1:34" x14ac:dyDescent="0.25">
      <c r="A55" s="17" t="s">
        <v>52</v>
      </c>
      <c r="B55" s="44">
        <v>477.94</v>
      </c>
      <c r="C55" s="44">
        <v>87.3</v>
      </c>
      <c r="D55" s="44">
        <v>0</v>
      </c>
      <c r="E55" s="44">
        <v>0</v>
      </c>
      <c r="F55" s="44">
        <v>518.39</v>
      </c>
      <c r="G55" s="44">
        <v>40.520000000000003</v>
      </c>
      <c r="H55" s="44">
        <v>0</v>
      </c>
      <c r="I55" s="44"/>
      <c r="J55" s="44"/>
      <c r="K55" s="44">
        <v>3.83</v>
      </c>
      <c r="L55" s="44"/>
      <c r="M55" s="45">
        <v>0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1127.98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121.75</v>
      </c>
      <c r="I58" s="44">
        <v>18.600000000000001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140.35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2182.5699999999997</v>
      </c>
      <c r="C64" s="53">
        <f t="shared" ref="C64:AG64" si="21">+C15+C23+C31+C39+C47+C48+C49+C50+C51+C52+C53+C54+C55+C56+C57+C58+C59+C60+C61+C62+C63</f>
        <v>3035.616</v>
      </c>
      <c r="D64" s="53">
        <f t="shared" si="21"/>
        <v>3074.6600000000003</v>
      </c>
      <c r="E64" s="53">
        <f t="shared" si="21"/>
        <v>3192.9099999999994</v>
      </c>
      <c r="F64" s="53">
        <f t="shared" si="21"/>
        <v>2491.06</v>
      </c>
      <c r="G64" s="53">
        <f t="shared" si="21"/>
        <v>3478.9600000000005</v>
      </c>
      <c r="H64" s="53">
        <f t="shared" si="21"/>
        <v>738.84999999999991</v>
      </c>
      <c r="I64" s="53">
        <f t="shared" si="21"/>
        <v>4051.4140000000007</v>
      </c>
      <c r="J64" s="53">
        <f t="shared" si="21"/>
        <v>2539.15</v>
      </c>
      <c r="K64" s="53">
        <f t="shared" si="21"/>
        <v>2000.3199999999997</v>
      </c>
      <c r="L64" s="53">
        <f t="shared" si="21"/>
        <v>4526.79</v>
      </c>
      <c r="M64" s="53">
        <f t="shared" si="21"/>
        <v>1352.51</v>
      </c>
      <c r="N64" s="53">
        <f t="shared" si="21"/>
        <v>4406.0789999999997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37070.888999999996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D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D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2185.37</v>
      </c>
      <c r="C67" s="57">
        <f t="shared" ref="C67:L67" si="23">C12</f>
        <v>3033.76</v>
      </c>
      <c r="D67" s="57">
        <f t="shared" si="23"/>
        <v>3074.02</v>
      </c>
      <c r="E67" s="57">
        <f t="shared" si="23"/>
        <v>3189.13</v>
      </c>
      <c r="F67" s="57">
        <f t="shared" si="23"/>
        <v>2488.2800000000002</v>
      </c>
      <c r="G67" s="57">
        <f t="shared" si="23"/>
        <v>3443.53</v>
      </c>
      <c r="H67" s="57">
        <f t="shared" si="23"/>
        <v>738.09</v>
      </c>
      <c r="I67" s="57">
        <f t="shared" si="23"/>
        <v>4029.06</v>
      </c>
      <c r="J67" s="57">
        <f t="shared" si="23"/>
        <v>2537.54</v>
      </c>
      <c r="K67" s="57">
        <f t="shared" si="23"/>
        <v>2000.02</v>
      </c>
      <c r="L67" s="57">
        <f t="shared" si="23"/>
        <v>4522.66</v>
      </c>
      <c r="M67" s="57">
        <f t="shared" si="22"/>
        <v>1367.94</v>
      </c>
      <c r="N67" s="57">
        <f t="shared" si="22"/>
        <v>4385.79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36995.19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2185.37</v>
      </c>
      <c r="C69" s="59">
        <f t="shared" ref="C69:AG69" si="25">+C67+C68</f>
        <v>3033.76</v>
      </c>
      <c r="D69" s="59">
        <f t="shared" si="25"/>
        <v>3074.02</v>
      </c>
      <c r="E69" s="59">
        <f t="shared" si="25"/>
        <v>3189.13</v>
      </c>
      <c r="F69" s="59">
        <f t="shared" si="25"/>
        <v>2488.2800000000002</v>
      </c>
      <c r="G69" s="59">
        <f t="shared" si="25"/>
        <v>3443.53</v>
      </c>
      <c r="H69" s="59">
        <f t="shared" si="25"/>
        <v>738.09</v>
      </c>
      <c r="I69" s="59">
        <f t="shared" si="25"/>
        <v>4029.06</v>
      </c>
      <c r="J69" s="59">
        <f t="shared" si="25"/>
        <v>2537.54</v>
      </c>
      <c r="K69" s="59">
        <f t="shared" si="25"/>
        <v>2000.02</v>
      </c>
      <c r="L69" s="59">
        <f t="shared" si="25"/>
        <v>4522.66</v>
      </c>
      <c r="M69" s="59">
        <f t="shared" si="25"/>
        <v>1367.94</v>
      </c>
      <c r="N69" s="59">
        <f t="shared" si="25"/>
        <v>4385.79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36995.19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-2.8000000000001819</v>
      </c>
      <c r="C70" s="57">
        <f t="shared" si="26"/>
        <v>1.8559999999997672</v>
      </c>
      <c r="D70" s="57">
        <f t="shared" si="26"/>
        <v>0.64000000000032742</v>
      </c>
      <c r="E70" s="57">
        <f t="shared" si="26"/>
        <v>3.7799999999992906</v>
      </c>
      <c r="F70" s="57">
        <f t="shared" si="26"/>
        <v>2.7799999999997453</v>
      </c>
      <c r="G70" s="57">
        <f t="shared" si="26"/>
        <v>35.430000000000291</v>
      </c>
      <c r="H70" s="57">
        <f t="shared" si="26"/>
        <v>0.75999999999987722</v>
      </c>
      <c r="I70" s="57">
        <f t="shared" si="26"/>
        <v>22.354000000000724</v>
      </c>
      <c r="J70" s="57">
        <f t="shared" si="26"/>
        <v>1.6100000000001273</v>
      </c>
      <c r="K70" s="57">
        <f t="shared" si="26"/>
        <v>0.29999999999972715</v>
      </c>
      <c r="L70" s="57">
        <f t="shared" si="26"/>
        <v>4.1300000000001091</v>
      </c>
      <c r="M70" s="57">
        <f t="shared" si="26"/>
        <v>-15.430000000000064</v>
      </c>
      <c r="N70" s="57">
        <f t="shared" si="26"/>
        <v>20.28899999999976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75.698999999999501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/>
      <c r="I71" s="14" t="s">
        <v>124</v>
      </c>
      <c r="J71" s="14"/>
      <c r="K71" s="14"/>
      <c r="L71" s="14"/>
      <c r="M71" s="29"/>
      <c r="N71" s="29" t="s">
        <v>125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E16" sqref="E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5265.88</v>
      </c>
      <c r="C12" s="26">
        <v>2551.9299999999998</v>
      </c>
      <c r="D12" s="26">
        <v>3638.32</v>
      </c>
      <c r="E12" s="26">
        <v>3857.29</v>
      </c>
      <c r="F12" s="26">
        <v>234.12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15547.539999999999</v>
      </c>
      <c r="AI12" s="26">
        <v>15307.56</v>
      </c>
      <c r="AJ12" s="69">
        <f>+AI12-AH12</f>
        <v>-239.97999999999956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457.5</v>
      </c>
      <c r="C15" s="23">
        <v>214</v>
      </c>
      <c r="D15" s="23">
        <v>79.5</v>
      </c>
      <c r="E15" s="23">
        <v>346.5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1097.5</v>
      </c>
    </row>
    <row r="16" spans="1:36" s="32" customFormat="1" x14ac:dyDescent="0.25">
      <c r="A16" s="30" t="s">
        <v>20</v>
      </c>
      <c r="B16" s="31">
        <v>567</v>
      </c>
      <c r="C16" s="31">
        <v>201</v>
      </c>
      <c r="D16" s="31">
        <v>420</v>
      </c>
      <c r="E16" s="31">
        <v>387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1575</v>
      </c>
      <c r="AJ16" s="70"/>
    </row>
    <row r="17" spans="1:36" s="47" customFormat="1" x14ac:dyDescent="0.25">
      <c r="A17" s="46" t="s">
        <v>27</v>
      </c>
      <c r="B17" s="22">
        <f>B16*$B$8</f>
        <v>3231.9</v>
      </c>
      <c r="C17" s="22">
        <f>C16*$B$8</f>
        <v>1145.7</v>
      </c>
      <c r="D17" s="22">
        <f t="shared" ref="D17:AG17" si="2">D16*$B$8</f>
        <v>2394</v>
      </c>
      <c r="E17" s="22">
        <f t="shared" si="2"/>
        <v>2205.9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8977.5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567</v>
      </c>
      <c r="C22" s="20">
        <f t="shared" ref="C22:AG23" si="5">+C16+C18+C20</f>
        <v>201</v>
      </c>
      <c r="D22" s="20">
        <f t="shared" si="5"/>
        <v>420</v>
      </c>
      <c r="E22" s="20">
        <f t="shared" si="5"/>
        <v>387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1575</v>
      </c>
    </row>
    <row r="23" spans="1:36" s="47" customFormat="1" x14ac:dyDescent="0.25">
      <c r="A23" s="48" t="s">
        <v>26</v>
      </c>
      <c r="B23" s="19">
        <f>+B17+B19+B21</f>
        <v>3231.9</v>
      </c>
      <c r="C23" s="19">
        <f t="shared" si="5"/>
        <v>1145.7</v>
      </c>
      <c r="D23" s="19">
        <f t="shared" si="5"/>
        <v>2394</v>
      </c>
      <c r="E23" s="19">
        <f t="shared" si="5"/>
        <v>2205.9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8977.5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1309.1099999999999</v>
      </c>
      <c r="C49" s="44">
        <v>1148.1099999999999</v>
      </c>
      <c r="D49" s="44">
        <v>1106.29</v>
      </c>
      <c r="E49" s="44">
        <v>1225.25</v>
      </c>
      <c r="F49" s="44">
        <v>212.68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5001.4400000000005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238.35</v>
      </c>
      <c r="C53" s="44">
        <v>45.16</v>
      </c>
      <c r="D53" s="44">
        <v>21.1</v>
      </c>
      <c r="E53" s="44">
        <v>11.79</v>
      </c>
      <c r="F53" s="44">
        <v>21.44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337.84000000000003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39.9</v>
      </c>
      <c r="C55" s="44"/>
      <c r="D55" s="44">
        <v>40.79</v>
      </c>
      <c r="E55" s="44">
        <v>76.989999999999995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157.68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5276.76</v>
      </c>
      <c r="C64" s="53">
        <f t="shared" ref="C64:AG64" si="21">+C15+C23+C31+C39+C47+C48+C49+C50+C51+C52+C53+C54+C55+C56+C57+C58+C59+C60+C61+C62+C63</f>
        <v>2552.9699999999998</v>
      </c>
      <c r="D64" s="53">
        <f t="shared" si="21"/>
        <v>3641.68</v>
      </c>
      <c r="E64" s="53">
        <f t="shared" si="21"/>
        <v>3866.43</v>
      </c>
      <c r="F64" s="53">
        <f t="shared" si="21"/>
        <v>234.12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15571.960000000001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5265.88</v>
      </c>
      <c r="C67" s="57">
        <f t="shared" ref="C67:L67" si="23">C12</f>
        <v>2551.9299999999998</v>
      </c>
      <c r="D67" s="57">
        <f t="shared" si="23"/>
        <v>3638.32</v>
      </c>
      <c r="E67" s="57">
        <f t="shared" si="23"/>
        <v>3857.29</v>
      </c>
      <c r="F67" s="57">
        <f t="shared" si="23"/>
        <v>234.12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15547.539999999999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5265.88</v>
      </c>
      <c r="C69" s="59">
        <f t="shared" ref="C69:AG69" si="25">+C67+C68</f>
        <v>2551.9299999999998</v>
      </c>
      <c r="D69" s="59">
        <f t="shared" si="25"/>
        <v>3638.32</v>
      </c>
      <c r="E69" s="59">
        <f t="shared" si="25"/>
        <v>3857.29</v>
      </c>
      <c r="F69" s="59">
        <f t="shared" si="25"/>
        <v>234.12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15547.539999999999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10.880000000000109</v>
      </c>
      <c r="C70" s="57">
        <f t="shared" si="26"/>
        <v>1.0399999999999636</v>
      </c>
      <c r="D70" s="57">
        <f t="shared" si="26"/>
        <v>3.3599999999996726</v>
      </c>
      <c r="E70" s="57">
        <f t="shared" si="26"/>
        <v>9.1399999999998727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24.419999999999618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6893.19</v>
      </c>
      <c r="C12" s="26">
        <v>2141.15</v>
      </c>
      <c r="D12" s="26">
        <v>1046.97</v>
      </c>
      <c r="E12" s="26">
        <v>3380.71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13462.02</v>
      </c>
      <c r="AI12" s="26">
        <v>13331.41</v>
      </c>
      <c r="AJ12" s="69">
        <f>+AI12-AH12</f>
        <v>-130.61000000000058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546.5</v>
      </c>
      <c r="C15" s="23">
        <v>259</v>
      </c>
      <c r="D15" s="23">
        <v>493.5</v>
      </c>
      <c r="E15" s="23">
        <v>817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2116</v>
      </c>
    </row>
    <row r="16" spans="1:36" s="32" customFormat="1" x14ac:dyDescent="0.25">
      <c r="A16" s="30" t="s">
        <v>20</v>
      </c>
      <c r="B16" s="31">
        <v>674</v>
      </c>
      <c r="C16" s="31">
        <v>204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878</v>
      </c>
      <c r="AJ16" s="70"/>
    </row>
    <row r="17" spans="1:36" s="47" customFormat="1" x14ac:dyDescent="0.25">
      <c r="A17" s="46" t="s">
        <v>27</v>
      </c>
      <c r="B17" s="22">
        <f>B16*$B$8</f>
        <v>3841.8</v>
      </c>
      <c r="C17" s="22">
        <f>C16*$B$8</f>
        <v>1162.8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5004.6000000000004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674</v>
      </c>
      <c r="C22" s="20">
        <f t="shared" ref="C22:AG23" si="5">+C16+C18+C20</f>
        <v>204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878</v>
      </c>
    </row>
    <row r="23" spans="1:36" s="47" customFormat="1" x14ac:dyDescent="0.25">
      <c r="A23" s="48" t="s">
        <v>26</v>
      </c>
      <c r="B23" s="19">
        <f>+B17+B19+B21</f>
        <v>3841.8</v>
      </c>
      <c r="C23" s="19">
        <f t="shared" si="5"/>
        <v>1162.8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5004.6000000000004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2094.1999999999998</v>
      </c>
      <c r="C49" s="44">
        <v>652.75</v>
      </c>
      <c r="D49" s="44">
        <v>471.57</v>
      </c>
      <c r="E49" s="44">
        <v>2180.19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5398.71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413.94</v>
      </c>
      <c r="C53" s="44">
        <v>70.06</v>
      </c>
      <c r="D53" s="44">
        <v>69.52</v>
      </c>
      <c r="E53" s="44">
        <v>366.65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920.17</v>
      </c>
    </row>
    <row r="54" spans="1:34" x14ac:dyDescent="0.25">
      <c r="A54" s="17" t="s">
        <v>114</v>
      </c>
      <c r="B54" s="44"/>
      <c r="C54" s="44"/>
      <c r="D54" s="44">
        <v>12.09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12.09</v>
      </c>
    </row>
    <row r="55" spans="1:34" x14ac:dyDescent="0.25">
      <c r="A55" s="17" t="s">
        <v>52</v>
      </c>
      <c r="B55" s="44"/>
      <c r="C55" s="44"/>
      <c r="D55" s="44"/>
      <c r="E55" s="44">
        <v>19.09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6896.44</v>
      </c>
      <c r="C64" s="53">
        <f t="shared" ref="C64:AG64" si="21">+C15+C23+C31+C39+C47+C48+C49+C50+C51+C52+C53+C54+C55+C56+C57+C58+C59+C60+C61+C62+C63</f>
        <v>2144.61</v>
      </c>
      <c r="D64" s="53">
        <f t="shared" si="21"/>
        <v>1046.6799999999998</v>
      </c>
      <c r="E64" s="53">
        <f t="shared" si="21"/>
        <v>3382.9300000000003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13470.66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6893.19</v>
      </c>
      <c r="C67" s="57">
        <f t="shared" ref="C67:L67" si="23">C12</f>
        <v>2141.15</v>
      </c>
      <c r="D67" s="57">
        <f t="shared" si="23"/>
        <v>1046.97</v>
      </c>
      <c r="E67" s="57">
        <f t="shared" si="23"/>
        <v>3380.71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13462.02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6893.19</v>
      </c>
      <c r="C69" s="59">
        <f t="shared" ref="C69:AG69" si="25">+C67+C68</f>
        <v>2141.15</v>
      </c>
      <c r="D69" s="59">
        <f t="shared" si="25"/>
        <v>1046.97</v>
      </c>
      <c r="E69" s="59">
        <f t="shared" si="25"/>
        <v>3380.71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13462.02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3.25</v>
      </c>
      <c r="C70" s="57">
        <f t="shared" si="26"/>
        <v>3.4600000000000364</v>
      </c>
      <c r="D70" s="57">
        <f t="shared" si="26"/>
        <v>-0.29000000000019099</v>
      </c>
      <c r="E70" s="57">
        <f t="shared" si="26"/>
        <v>2.2200000000002547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8.6400000000001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0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1014.05</v>
      </c>
      <c r="C12" s="26">
        <v>1312.26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2326.31</v>
      </c>
      <c r="AI12" s="26">
        <v>2303.12</v>
      </c>
      <c r="AJ12" s="69">
        <f>+AI12-AH12</f>
        <v>-23.190000000000055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145.5</v>
      </c>
    </row>
    <row r="16" spans="1:36" s="32" customFormat="1" x14ac:dyDescent="0.25">
      <c r="A16" s="30" t="s">
        <v>20</v>
      </c>
      <c r="B16" s="31">
        <v>65</v>
      </c>
      <c r="C16" s="31">
        <v>65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130</v>
      </c>
      <c r="AJ16" s="70"/>
    </row>
    <row r="17" spans="1:36" s="47" customFormat="1" x14ac:dyDescent="0.25">
      <c r="A17" s="46" t="s">
        <v>27</v>
      </c>
      <c r="B17" s="22">
        <f>B16*$B$8</f>
        <v>370.5</v>
      </c>
      <c r="C17" s="22">
        <f>C16*$B$8</f>
        <v>370.5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741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65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</v>
      </c>
    </row>
    <row r="23" spans="1:36" s="47" customFormat="1" x14ac:dyDescent="0.25">
      <c r="A23" s="48" t="s">
        <v>26</v>
      </c>
      <c r="B23" s="19">
        <f>+B17+B19+B21</f>
        <v>370.5</v>
      </c>
      <c r="C23" s="19">
        <f t="shared" si="5"/>
        <v>370.5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741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4.55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4.55</v>
      </c>
    </row>
    <row r="33" spans="1:34" s="47" customFormat="1" x14ac:dyDescent="0.25">
      <c r="A33" s="46" t="s">
        <v>35</v>
      </c>
      <c r="B33" s="22">
        <f>B32*$B$8</f>
        <v>25.934999999999999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25.934999999999999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4.55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4.55</v>
      </c>
    </row>
    <row r="39" spans="1:34" s="47" customFormat="1" x14ac:dyDescent="0.25">
      <c r="A39" s="48" t="s">
        <v>42</v>
      </c>
      <c r="B39" s="19">
        <f>+B33+B35+B37</f>
        <v>25.934999999999999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25.934999999999999</v>
      </c>
    </row>
    <row r="40" spans="1:34" x14ac:dyDescent="0.25">
      <c r="A40" s="13" t="s">
        <v>43</v>
      </c>
      <c r="B40" s="36"/>
      <c r="C40" s="36">
        <v>22.03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125.57100000000001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125.57100000000001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22.03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125.57100000000001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125.57100000000001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600.79999999999995</v>
      </c>
      <c r="C49" s="44">
        <v>609.99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1210.79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127</v>
      </c>
      <c r="B51" s="44"/>
      <c r="C51" s="44">
        <v>29.53</v>
      </c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29.53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20.91</v>
      </c>
      <c r="C53" s="44">
        <v>5.2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26.11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28.79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1018.1449999999999</v>
      </c>
      <c r="C64" s="53">
        <f t="shared" ref="C64:AG64" si="21">+C15+C23+C31+C39+C47+C48+C49+C50+C51+C52+C53+C54+C55+C56+C57+C58+C59+C60+C61+C62+C63</f>
        <v>1315.0810000000001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2333.2260000000001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1014.05</v>
      </c>
      <c r="C67" s="57">
        <f t="shared" ref="C67:L67" si="23">C12</f>
        <v>1312.26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2326.31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1014.05</v>
      </c>
      <c r="C69" s="59">
        <f t="shared" ref="C69:AG69" si="25">+C67+C68</f>
        <v>1312.26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2326.31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4.0949999999999136</v>
      </c>
      <c r="C70" s="57">
        <f t="shared" si="26"/>
        <v>2.8210000000001401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6.9160000000000537</v>
      </c>
    </row>
    <row r="71" spans="1:34" ht="102.75" customHeight="1" x14ac:dyDescent="0.25">
      <c r="A71" s="77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J49" sqref="AJ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1531.07</v>
      </c>
      <c r="C12" s="26">
        <v>8288.52</v>
      </c>
      <c r="D12" s="26">
        <v>1102.8699999999999</v>
      </c>
      <c r="E12" s="26">
        <v>1975.83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12898.289999999999</v>
      </c>
      <c r="AI12" s="26">
        <v>12898.29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68</v>
      </c>
      <c r="C15" s="23"/>
      <c r="D15" s="23">
        <v>12.5</v>
      </c>
      <c r="E15" s="23">
        <v>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85.5</v>
      </c>
    </row>
    <row r="16" spans="1:36" s="32" customFormat="1" x14ac:dyDescent="0.25">
      <c r="A16" s="30" t="s">
        <v>20</v>
      </c>
      <c r="B16" s="31">
        <v>166</v>
      </c>
      <c r="C16" s="31">
        <v>956</v>
      </c>
      <c r="D16" s="31">
        <v>96</v>
      </c>
      <c r="E16" s="31">
        <v>155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1373</v>
      </c>
      <c r="AJ16" s="70"/>
    </row>
    <row r="17" spans="1:36" s="47" customFormat="1" x14ac:dyDescent="0.25">
      <c r="A17" s="46" t="s">
        <v>27</v>
      </c>
      <c r="B17" s="22">
        <f>B16*$B$8</f>
        <v>946.2</v>
      </c>
      <c r="C17" s="22">
        <f>C16*$B$8</f>
        <v>5449.2</v>
      </c>
      <c r="D17" s="22">
        <f t="shared" ref="D17:AG17" si="2">D16*$B$8</f>
        <v>547.20000000000005</v>
      </c>
      <c r="E17" s="22">
        <f t="shared" si="2"/>
        <v>883.5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7826.0999999999995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166</v>
      </c>
      <c r="C22" s="20">
        <f t="shared" ref="C22:AG23" si="5">+C16+C18+C20</f>
        <v>956</v>
      </c>
      <c r="D22" s="20">
        <f t="shared" si="5"/>
        <v>96</v>
      </c>
      <c r="E22" s="20">
        <f t="shared" si="5"/>
        <v>155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1373</v>
      </c>
    </row>
    <row r="23" spans="1:36" s="47" customFormat="1" x14ac:dyDescent="0.25">
      <c r="A23" s="48" t="s">
        <v>26</v>
      </c>
      <c r="B23" s="19">
        <f>+B17+B19+B21</f>
        <v>946.2</v>
      </c>
      <c r="C23" s="19">
        <f t="shared" si="5"/>
        <v>5449.2</v>
      </c>
      <c r="D23" s="19">
        <f t="shared" si="5"/>
        <v>547.20000000000005</v>
      </c>
      <c r="E23" s="19">
        <f t="shared" si="5"/>
        <v>883.5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7826.0999999999995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13</v>
      </c>
      <c r="C32" s="36">
        <v>38.67</v>
      </c>
      <c r="D32" s="36"/>
      <c r="E32" s="36">
        <v>35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86.67</v>
      </c>
    </row>
    <row r="33" spans="1:34" s="47" customFormat="1" x14ac:dyDescent="0.25">
      <c r="A33" s="46" t="s">
        <v>35</v>
      </c>
      <c r="B33" s="22">
        <f>B32*$B$8</f>
        <v>74.100000000000009</v>
      </c>
      <c r="C33" s="22">
        <f t="shared" ref="C33:AG33" si="12">C32*$B$8</f>
        <v>220.41900000000001</v>
      </c>
      <c r="D33" s="22">
        <f t="shared" si="12"/>
        <v>0</v>
      </c>
      <c r="E33" s="22">
        <f t="shared" si="12"/>
        <v>199.5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494.01900000000001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13</v>
      </c>
      <c r="C38" s="20">
        <f t="shared" ref="C38:AG39" si="15">+C32+C34+C36</f>
        <v>38.67</v>
      </c>
      <c r="D38" s="20">
        <f t="shared" si="15"/>
        <v>0</v>
      </c>
      <c r="E38" s="20">
        <f t="shared" si="15"/>
        <v>35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86.67</v>
      </c>
    </row>
    <row r="39" spans="1:34" s="47" customFormat="1" x14ac:dyDescent="0.25">
      <c r="A39" s="48" t="s">
        <v>42</v>
      </c>
      <c r="B39" s="19">
        <f>+B33+B35+B37</f>
        <v>74.100000000000009</v>
      </c>
      <c r="C39" s="19">
        <f t="shared" si="15"/>
        <v>220.41900000000001</v>
      </c>
      <c r="D39" s="19">
        <f t="shared" si="15"/>
        <v>0</v>
      </c>
      <c r="E39" s="19">
        <f t="shared" si="15"/>
        <v>199.5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494.01900000000001</v>
      </c>
    </row>
    <row r="40" spans="1:34" x14ac:dyDescent="0.25">
      <c r="A40" s="13" t="s">
        <v>43</v>
      </c>
      <c r="B40" s="36"/>
      <c r="C40" s="36">
        <v>16.7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95.19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95.19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95.19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95.19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338.83</v>
      </c>
      <c r="C49" s="44">
        <v>2321.13</v>
      </c>
      <c r="D49" s="44">
        <v>545.27</v>
      </c>
      <c r="E49" s="44">
        <v>889.3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4094.5299999999997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16.7</v>
      </c>
      <c r="C53" s="44">
        <v>213.01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229.70999999999998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90.8</v>
      </c>
      <c r="C55" s="44">
        <v>9.69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100.49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1534.6299999999999</v>
      </c>
      <c r="C64" s="53">
        <f t="shared" ref="C64:AG64" si="21">+C15+C23+C31+C39+C47+C48+C49+C50+C51+C52+C53+C54+C55+C56+C57+C58+C59+C60+C61+C62+C63</f>
        <v>8308.6389999999992</v>
      </c>
      <c r="D64" s="53">
        <f t="shared" si="21"/>
        <v>1104.97</v>
      </c>
      <c r="E64" s="53">
        <f t="shared" si="21"/>
        <v>1977.3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12925.538999999997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1531.07</v>
      </c>
      <c r="C67" s="57">
        <f t="shared" ref="C67:L67" si="23">C12</f>
        <v>8288.52</v>
      </c>
      <c r="D67" s="57">
        <f t="shared" si="23"/>
        <v>1102.8699999999999</v>
      </c>
      <c r="E67" s="57">
        <f t="shared" si="23"/>
        <v>1975.83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12898.289999999999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1531.07</v>
      </c>
      <c r="C69" s="59">
        <f t="shared" ref="C69:AG69" si="25">+C67+C68</f>
        <v>8288.52</v>
      </c>
      <c r="D69" s="59">
        <f t="shared" si="25"/>
        <v>1102.8699999999999</v>
      </c>
      <c r="E69" s="59">
        <f t="shared" si="25"/>
        <v>1975.83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12898.289999999999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3.5599999999999454</v>
      </c>
      <c r="C70" s="57">
        <f t="shared" si="26"/>
        <v>20.118999999998778</v>
      </c>
      <c r="D70" s="57">
        <f t="shared" si="26"/>
        <v>2.1000000000001364</v>
      </c>
      <c r="E70" s="57">
        <f t="shared" si="26"/>
        <v>1.4700000000000273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27.248999999998887</v>
      </c>
    </row>
    <row r="71" spans="1:34" ht="96" customHeight="1" x14ac:dyDescent="0.25">
      <c r="A71" s="77" t="s">
        <v>96</v>
      </c>
      <c r="B71" s="14"/>
      <c r="C71" s="14" t="s">
        <v>123</v>
      </c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3455.03</v>
      </c>
      <c r="C12" s="26">
        <v>3336.93</v>
      </c>
      <c r="D12" s="26">
        <v>4079.38</v>
      </c>
      <c r="E12" s="26">
        <v>4458.1499999999996</v>
      </c>
      <c r="F12" s="26">
        <v>3921.79</v>
      </c>
      <c r="G12" s="26">
        <v>4690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23941.279999999999</v>
      </c>
      <c r="AI12" s="26">
        <v>23643.31</v>
      </c>
      <c r="AJ12" s="69">
        <f>+AI12-AH12</f>
        <v>-297.96999999999753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397.5</v>
      </c>
      <c r="C15" s="23">
        <v>451.5</v>
      </c>
      <c r="D15" s="23">
        <v>261.5</v>
      </c>
      <c r="E15" s="23">
        <v>193.2</v>
      </c>
      <c r="F15" s="23">
        <v>416.5</v>
      </c>
      <c r="G15" s="23">
        <v>851.5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2571.6999999999998</v>
      </c>
    </row>
    <row r="16" spans="1:36" s="32" customFormat="1" x14ac:dyDescent="0.25">
      <c r="A16" s="30" t="s">
        <v>20</v>
      </c>
      <c r="B16" s="31">
        <v>244</v>
      </c>
      <c r="C16" s="31">
        <v>287</v>
      </c>
      <c r="D16" s="31">
        <v>354</v>
      </c>
      <c r="E16" s="31">
        <v>534</v>
      </c>
      <c r="F16" s="31">
        <v>444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1863</v>
      </c>
      <c r="AJ16" s="70"/>
    </row>
    <row r="17" spans="1:36" s="47" customFormat="1" x14ac:dyDescent="0.25">
      <c r="A17" s="46" t="s">
        <v>27</v>
      </c>
      <c r="B17" s="22">
        <f>B16*$B$8</f>
        <v>1390.8</v>
      </c>
      <c r="C17" s="22">
        <f>C16*$B$8</f>
        <v>1635.9</v>
      </c>
      <c r="D17" s="22">
        <f t="shared" ref="D17:AG17" si="2">D16*$B$8</f>
        <v>2017.8</v>
      </c>
      <c r="E17" s="22">
        <f t="shared" si="2"/>
        <v>3043.8</v>
      </c>
      <c r="F17" s="22">
        <f t="shared" si="2"/>
        <v>2530.8000000000002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10619.1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244</v>
      </c>
      <c r="C22" s="20">
        <f t="shared" ref="C22:AG23" si="5">+C16+C18+C20</f>
        <v>287</v>
      </c>
      <c r="D22" s="20">
        <f t="shared" si="5"/>
        <v>354</v>
      </c>
      <c r="E22" s="20">
        <f t="shared" si="5"/>
        <v>534</v>
      </c>
      <c r="F22" s="20">
        <f t="shared" si="5"/>
        <v>444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1863</v>
      </c>
    </row>
    <row r="23" spans="1:36" s="47" customFormat="1" x14ac:dyDescent="0.25">
      <c r="A23" s="48" t="s">
        <v>26</v>
      </c>
      <c r="B23" s="19">
        <f>+B17+B19+B21</f>
        <v>1390.8</v>
      </c>
      <c r="C23" s="19">
        <f t="shared" si="5"/>
        <v>1635.9</v>
      </c>
      <c r="D23" s="19">
        <f t="shared" si="5"/>
        <v>2017.8</v>
      </c>
      <c r="E23" s="19">
        <f t="shared" si="5"/>
        <v>3043.8</v>
      </c>
      <c r="F23" s="19">
        <f t="shared" si="5"/>
        <v>2530.8000000000002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10619.1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51.15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51.15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291.55500000000001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291.55500000000001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51.15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51.15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291.55500000000001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291.55500000000001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1526.72</v>
      </c>
      <c r="C49" s="44"/>
      <c r="D49" s="44"/>
      <c r="E49" s="44">
        <v>918.35</v>
      </c>
      <c r="F49" s="44"/>
      <c r="G49" s="44">
        <v>3685.91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6130.98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1119.28</v>
      </c>
      <c r="D52" s="44">
        <v>1557.77</v>
      </c>
      <c r="E52" s="44"/>
      <c r="F52" s="44">
        <v>701.04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3378.09</v>
      </c>
    </row>
    <row r="53" spans="1:34" x14ac:dyDescent="0.25">
      <c r="A53" s="17" t="s">
        <v>18</v>
      </c>
      <c r="B53" s="44">
        <v>146.22999999999999</v>
      </c>
      <c r="C53" s="44">
        <v>140.21</v>
      </c>
      <c r="D53" s="44">
        <v>249.29</v>
      </c>
      <c r="E53" s="44">
        <v>218.1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753.83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88.86</v>
      </c>
      <c r="F55" s="44"/>
      <c r="G55" s="44">
        <v>159.35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248.20999999999998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3461.25</v>
      </c>
      <c r="C64" s="53">
        <f t="shared" ref="C64:AG64" si="21">+C15+C23+C31+C39+C47+C48+C49+C50+C51+C52+C53+C54+C55+C56+C57+C58+C59+C60+C61+C62+C63</f>
        <v>3346.8900000000003</v>
      </c>
      <c r="D64" s="53">
        <f t="shared" si="21"/>
        <v>4086.36</v>
      </c>
      <c r="E64" s="53">
        <f t="shared" si="21"/>
        <v>4462.3100000000004</v>
      </c>
      <c r="F64" s="53">
        <f t="shared" si="21"/>
        <v>3939.895</v>
      </c>
      <c r="G64" s="53">
        <f t="shared" si="21"/>
        <v>4696.76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23993.465000000004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3455.03</v>
      </c>
      <c r="C67" s="57">
        <f t="shared" ref="C67:L67" si="23">C12</f>
        <v>3336.93</v>
      </c>
      <c r="D67" s="57">
        <f t="shared" si="23"/>
        <v>4079.38</v>
      </c>
      <c r="E67" s="57">
        <f t="shared" si="23"/>
        <v>4458.1499999999996</v>
      </c>
      <c r="F67" s="57">
        <f t="shared" si="23"/>
        <v>3921.79</v>
      </c>
      <c r="G67" s="57">
        <f t="shared" si="23"/>
        <v>4690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23941.279999999999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3455.03</v>
      </c>
      <c r="C69" s="59">
        <f t="shared" ref="C69:AG69" si="25">+C67+C68</f>
        <v>3336.93</v>
      </c>
      <c r="D69" s="59">
        <f t="shared" si="25"/>
        <v>4079.38</v>
      </c>
      <c r="E69" s="59">
        <f t="shared" si="25"/>
        <v>4458.1499999999996</v>
      </c>
      <c r="F69" s="59">
        <f t="shared" si="25"/>
        <v>3921.79</v>
      </c>
      <c r="G69" s="59">
        <f t="shared" si="25"/>
        <v>4690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23941.279999999999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6.2199999999997999</v>
      </c>
      <c r="C70" s="57">
        <f t="shared" si="26"/>
        <v>9.9600000000004911</v>
      </c>
      <c r="D70" s="57">
        <f t="shared" si="26"/>
        <v>6.9800000000000182</v>
      </c>
      <c r="E70" s="57">
        <f t="shared" si="26"/>
        <v>4.160000000000764</v>
      </c>
      <c r="F70" s="57">
        <f t="shared" si="26"/>
        <v>18.105000000000018</v>
      </c>
      <c r="G70" s="57">
        <f t="shared" si="26"/>
        <v>6.7600000000002183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52.18500000000131</v>
      </c>
    </row>
    <row r="71" spans="1:34" ht="94.5" customHeight="1" x14ac:dyDescent="0.25">
      <c r="A71" s="77" t="s">
        <v>96</v>
      </c>
      <c r="B71" s="14"/>
      <c r="C71" s="14"/>
      <c r="D71" s="14" t="s">
        <v>134</v>
      </c>
      <c r="E71" s="14"/>
      <c r="F71" s="14" t="s">
        <v>137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F72" s="12" t="s">
        <v>138</v>
      </c>
      <c r="AH72" s="47"/>
    </row>
    <row r="73" spans="1:34" x14ac:dyDescent="0.25">
      <c r="D73" s="12" t="s">
        <v>136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2022-07-19T17:54:27Z</dcterms:modified>
</cp:coreProperties>
</file>