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JULIO 2022\"/>
    </mc:Choice>
  </mc:AlternateContent>
  <bookViews>
    <workbookView xWindow="0" yWindow="0" windowWidth="19200" windowHeight="11505" firstSheet="4" activeTab="4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H23" i="149"/>
  <c r="F11" i="145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B70" i="149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G23" i="40"/>
  <c r="U23" i="40"/>
  <c r="AE47" i="40"/>
  <c r="W47" i="40"/>
  <c r="AA47" i="40"/>
  <c r="AD39" i="40"/>
  <c r="X39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V64" i="40" s="1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Z64" i="40"/>
  <c r="Z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L69" i="40" l="1"/>
  <c r="AB64" i="40"/>
  <c r="AB70" i="40" s="1"/>
  <c r="Y64" i="40"/>
  <c r="Y70" i="40" s="1"/>
  <c r="AD64" i="40"/>
  <c r="AD70" i="40" s="1"/>
  <c r="AA64" i="40"/>
  <c r="AA70" i="40" s="1"/>
  <c r="AE64" i="40"/>
  <c r="AE70" i="40" s="1"/>
  <c r="T64" i="40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E31" i="40"/>
  <c r="I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I47" i="40"/>
  <c r="K47" i="40"/>
  <c r="B38" i="40"/>
  <c r="I39" i="40" l="1"/>
  <c r="G23" i="40"/>
  <c r="E23" i="40"/>
  <c r="K31" i="40"/>
  <c r="G31" i="40"/>
  <c r="C31" i="40"/>
  <c r="L39" i="40"/>
  <c r="F39" i="40"/>
  <c r="E47" i="40"/>
  <c r="E39" i="40"/>
  <c r="E64" i="40" s="1"/>
  <c r="E70" i="40" s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<sst xmlns="http://schemas.openxmlformats.org/spreadsheetml/2006/main" count="743" uniqueCount="134">
  <si>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</si>
  <si>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</si>
  <si>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</si>
  <si>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</si>
  <si>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</si>
  <si>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</si>
  <si>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</si>
  <si>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</si>
  <si>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</si>
  <si>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</si>
  <si>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</si>
  <si>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</si>
  <si>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</si>
  <si>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</si>
  <si>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</si>
  <si>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</si>
  <si>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</si>
  <si>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</si>
  <si>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</si>
  <si>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</si>
  <si>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</si>
  <si>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</si>
  <si>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</si>
  <si>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</si>
  <si>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</si>
  <si>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</si>
  <si>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</si>
  <si>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</si>
  <si>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</si>
  <si>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</si>
  <si>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</si>
  <si>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</si>
  <si>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</si>
  <si>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</si>
  <si>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</si>
  <si>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</si>
  <si>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</si>
  <si>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</si>
  <si>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</si>
  <si>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</si>
  <si>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</si>
  <si>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</si>
  <si>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</si>
  <si>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</si>
  <si>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</si>
  <si>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</si>
  <si>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</si>
  <si>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</si>
  <si>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</si>
  <si>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</si>
  <si>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</si>
  <si>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</si>
  <si>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</si>
  <si>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</si>
  <si>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</si>
  <si>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</si>
  <si>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</si>
  <si>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</si>
  <si>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</si>
  <si>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</si>
  <si>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</si>
  <si>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</si>
  <si>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</si>
  <si>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</si>
  <si>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</si>
  <si>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</si>
  <si>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</si>
  <si>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</si>
  <si>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</si>
  <si>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</si>
  <si>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</si>
  <si>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</si>
  <si>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</si>
  <si>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</si>
  <si>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</si>
  <si>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</si>
  <si>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</si>
  <si>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</si>
  <si>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</si>
  <si>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</si>
  <si>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</si>
  <si>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</si>
  <si>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</si>
  <si>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</si>
  <si>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</si>
  <si>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</si>
  <si>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</si>
  <si>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</si>
  <si>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</si>
  <si>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</si>
  <si>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</si>
  <si>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</si>
  <si>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</si>
  <si>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</si>
  <si>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</si>
  <si>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</si>
  <si>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</si>
  <si>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</si>
  <si>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</si>
  <si>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</si>
  <si>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</si>
  <si>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</si>
  <si>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</si>
  <si>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</si>
  <si>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</si>
  <si>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</si>
  <si>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</si>
  <si>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</si>
  <si>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</si>
  <si>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</si>
  <si>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</si>
  <si>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</si>
  <si>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</si>
  <si>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</si>
  <si>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</si>
  <si>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</si>
  <si>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</si>
  <si>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</si>
  <si>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</si>
  <si>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</si>
  <si>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</si>
  <si>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</si>
  <si>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</si>
  <si>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 xml:space="preserve"> </t>
  </si>
  <si>
    <t>DEB.BANCAMIGA</t>
  </si>
  <si>
    <t>SOBRANTE ´POR PERIODICO</t>
  </si>
  <si>
    <t>FONDO 37.00</t>
  </si>
  <si>
    <t>CAMBIO DE EUROS POR DÓLAR</t>
  </si>
  <si>
    <t>FONDO 30.00 SOBRANTE EN EFECTIVO DE 57.00</t>
  </si>
  <si>
    <t>18 PERIODICOS</t>
  </si>
  <si>
    <t>FONDO 17.00</t>
  </si>
  <si>
    <t>FONDO 28.00</t>
  </si>
  <si>
    <t>SOBARNTE DE 5 BS PERTENECE A CAJA#1</t>
  </si>
  <si>
    <t>FONDO 30.00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</si>
</sst>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60262.930000000008</v>
      </c>
      <c r="C2" s="43">
        <f>MODELO!AH12</f>
        <v>22070.980000000003</v>
      </c>
      <c r="D2" s="43">
        <f>EXQUISITECES!AH12</f>
        <v>8752.43</v>
      </c>
      <c r="E2" s="43">
        <f>HOYADA!AH12</f>
        <v>9142.86</v>
      </c>
      <c r="F2" s="43">
        <f>FARMASTOP!AH12</f>
        <v>1785.49</v>
      </c>
      <c r="G2" s="43">
        <f>BOCAS!AH12</f>
        <v>1658.66</v>
      </c>
      <c r="H2" s="43">
        <f>LAGUNETICA!AH12</f>
        <v>0</v>
      </c>
      <c r="I2" s="43">
        <f>SANANTONIO!AH12</f>
        <v>0</v>
      </c>
      <c r="J2" s="43">
        <f>SUM(B2:I2)</f>
        <v>103673.35</v>
      </c>
    </row>
    <row r="3" spans="1:10" x14ac:dyDescent="0.25">
      <c r="A3" s="46" t="s">
        <v>0</v>
      </c>
      <c r="B3" s="43">
        <f>AUTOMERCADO!AH15</f>
        <v>2576.5</v>
      </c>
      <c r="C3" s="43">
        <f>MODELO!AH15</f>
        <v>1715.5</v>
      </c>
      <c r="D3" s="43">
        <f>EXQUISITECES!AH15</f>
        <v>261.5</v>
      </c>
      <c r="E3" s="43">
        <f>HOYADA!AH15</f>
        <v>1473</v>
      </c>
      <c r="F3" s="43">
        <f>FARMASTOP!AH15</f>
        <v>139.5</v>
      </c>
      <c r="G3" s="43">
        <f>BOCAS!AH15</f>
        <v>0</v>
      </c>
      <c r="H3" s="43">
        <f>LAGUNETICA!AH15</f>
        <v>0</v>
      </c>
      <c r="I3" s="43">
        <f>SANANTONIO!AH15</f>
        <v>0</v>
      </c>
      <c r="J3" s="43">
        <f t="shared" ref="J3:J52" si="0">SUM(B3:I3)</f>
        <v>6166</v>
      </c>
    </row>
    <row r="4" spans="1:10" x14ac:dyDescent="0.25">
      <c r="A4" s="73" t="s">
        <v>20</v>
      </c>
      <c r="B4" s="43">
        <f>AUTOMERCADO!AH16</f>
        <v>4526</v>
      </c>
      <c r="C4" s="43">
        <f>MODELO!AH16</f>
        <v>1244</v>
      </c>
      <c r="D4" s="43">
        <f>EXQUISITECES!AH16</f>
        <v>728</v>
      </c>
      <c r="E4" s="43">
        <f>HOYADA!AH16</f>
        <v>554</v>
      </c>
      <c r="F4" s="43">
        <f>FARMASTOP!AH16</f>
        <v>80</v>
      </c>
      <c r="G4" s="43">
        <f>BOCAS!AH16</f>
        <v>125</v>
      </c>
      <c r="H4" s="43">
        <f>LAGUNETICA!AH16</f>
        <v>0</v>
      </c>
      <c r="I4" s="43">
        <f>SANANTONIO!AH16</f>
        <v>0</v>
      </c>
      <c r="J4" s="43">
        <f t="shared" si="0"/>
        <v>7257</v>
      </c>
    </row>
    <row r="5" spans="1:10" x14ac:dyDescent="0.25">
      <c r="A5" s="46" t="s">
        <v>27</v>
      </c>
      <c r="B5" s="43">
        <f>AUTOMERCADO!AH17</f>
        <v>25798.2</v>
      </c>
      <c r="C5" s="43">
        <f>MODELO!AH17</f>
        <v>7090.7999999999993</v>
      </c>
      <c r="D5" s="43">
        <f>EXQUISITECES!AH17</f>
        <v>4149.6000000000004</v>
      </c>
      <c r="E5" s="43">
        <f>HOYADA!AH17</f>
        <v>3157.8</v>
      </c>
      <c r="F5" s="43">
        <f>FARMASTOP!AH17</f>
        <v>456</v>
      </c>
      <c r="G5" s="43">
        <f>BOCAS!AH17</f>
        <v>712.5</v>
      </c>
      <c r="H5" s="43">
        <f>LAGUNETICA!AH17</f>
        <v>0</v>
      </c>
      <c r="I5" s="43">
        <f>SANANTONIO!AH17</f>
        <v>0</v>
      </c>
      <c r="J5" s="43">
        <f t="shared" si="0"/>
        <v>41364.9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4526</v>
      </c>
      <c r="C10" s="43">
        <f>MODELO!AH22</f>
        <v>1244</v>
      </c>
      <c r="D10" s="43">
        <f>EXQUISITECES!AH22</f>
        <v>728</v>
      </c>
      <c r="E10" s="43">
        <f>HOYADA!AH22</f>
        <v>554</v>
      </c>
      <c r="F10" s="43">
        <f>FARMASTOP!AH22</f>
        <v>80</v>
      </c>
      <c r="G10" s="43">
        <f>BOCAS!AH22</f>
        <v>125</v>
      </c>
      <c r="H10" s="43">
        <f>LAGUNETICA!AH22</f>
        <v>0</v>
      </c>
      <c r="I10" s="43">
        <f>SANANTONIO!AH22</f>
        <v>0</v>
      </c>
      <c r="J10" s="43">
        <f t="shared" si="0"/>
        <v>7257</v>
      </c>
    </row>
    <row r="11" spans="1:10" x14ac:dyDescent="0.25">
      <c r="A11" s="48" t="s">
        <v>26</v>
      </c>
      <c r="B11" s="43">
        <f>AUTOMERCADO!AH23</f>
        <v>25798.2</v>
      </c>
      <c r="C11" s="43">
        <f>MODELO!AH23</f>
        <v>7090.7999999999993</v>
      </c>
      <c r="D11" s="43">
        <f>EXQUISITECES!AH23</f>
        <v>4149.6000000000004</v>
      </c>
      <c r="E11" s="43">
        <f>HOYADA!AH23</f>
        <v>3157.8</v>
      </c>
      <c r="F11" s="43">
        <f>FARMASTOP!AH23</f>
        <v>456</v>
      </c>
      <c r="G11" s="43">
        <f>BOCAS!AH23</f>
        <v>712.5</v>
      </c>
      <c r="H11" s="43">
        <f>LAGUNETICA!AH23</f>
        <v>0</v>
      </c>
      <c r="I11" s="43">
        <f>SANANTONIO!AH23</f>
        <v>0</v>
      </c>
      <c r="J11" s="43">
        <f t="shared" si="0"/>
        <v>41364.9</v>
      </c>
    </row>
    <row r="12" spans="1:10" x14ac:dyDescent="0.25">
      <c r="A12" s="46" t="s">
        <v>28</v>
      </c>
      <c r="B12" s="43">
        <f>AUTOMERCADO!AH24</f>
        <v>45</v>
      </c>
      <c r="C12" s="43">
        <f>MODELO!AH24</f>
        <v>100</v>
      </c>
      <c r="D12" s="43">
        <f>EXQUISITECES!AH24</f>
        <v>50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195</v>
      </c>
    </row>
    <row r="13" spans="1:10" x14ac:dyDescent="0.25">
      <c r="A13" s="46" t="s">
        <v>31</v>
      </c>
      <c r="B13" s="43">
        <f>AUTOMERCADO!AH25</f>
        <v>258.75</v>
      </c>
      <c r="C13" s="43">
        <f>MODELO!AH25</f>
        <v>578</v>
      </c>
      <c r="D13" s="43">
        <f>EXQUISITECES!AH25</f>
        <v>287.5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1124.25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45</v>
      </c>
      <c r="C18" s="43">
        <f>MODELO!AH30</f>
        <v>100</v>
      </c>
      <c r="D18" s="43">
        <f>EXQUISITECES!AH30</f>
        <v>50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195</v>
      </c>
    </row>
    <row r="19" spans="1:10" x14ac:dyDescent="0.25">
      <c r="A19" s="48" t="s">
        <v>33</v>
      </c>
      <c r="B19" s="43">
        <f>AUTOMERCADO!AH31</f>
        <v>258.75</v>
      </c>
      <c r="C19" s="43">
        <f>MODELO!AH31</f>
        <v>578</v>
      </c>
      <c r="D19" s="43">
        <f>EXQUISITECES!AH31</f>
        <v>287.5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1124.25</v>
      </c>
    </row>
    <row r="20" spans="1:10" x14ac:dyDescent="0.25">
      <c r="A20" s="46" t="s">
        <v>34</v>
      </c>
      <c r="B20" s="43">
        <f>AUTOMERCADO!AH32</f>
        <v>241.16</v>
      </c>
      <c r="C20" s="43">
        <f>MODELO!AH32</f>
        <v>26.04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267.2</v>
      </c>
    </row>
    <row r="21" spans="1:10" x14ac:dyDescent="0.25">
      <c r="A21" s="46" t="s">
        <v>35</v>
      </c>
      <c r="B21" s="43">
        <f>AUTOMERCADO!AH33</f>
        <v>1374.6120000000001</v>
      </c>
      <c r="C21" s="43">
        <f>MODELO!AH33</f>
        <v>148.428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1523.04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241.16</v>
      </c>
      <c r="C26" s="43">
        <f>MODELO!AH38</f>
        <v>26.04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267.2</v>
      </c>
    </row>
    <row r="27" spans="1:10" x14ac:dyDescent="0.25">
      <c r="A27" s="48" t="s">
        <v>42</v>
      </c>
      <c r="B27" s="43">
        <f>AUTOMERCADO!AH39</f>
        <v>1374.6120000000001</v>
      </c>
      <c r="C27" s="43">
        <f>MODELO!AH39</f>
        <v>148.428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1523.04</v>
      </c>
    </row>
    <row r="28" spans="1:10" x14ac:dyDescent="0.25">
      <c r="A28" s="46" t="s">
        <v>43</v>
      </c>
      <c r="B28" s="43">
        <f>AUTOMERCADO!AH40</f>
        <v>56.33</v>
      </c>
      <c r="C28" s="43">
        <f>MODELO!AH40</f>
        <v>35.340000000000003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2.2000000000000002</v>
      </c>
      <c r="H28" s="43">
        <f>LAGUNETICA!AH40</f>
        <v>0</v>
      </c>
      <c r="I28" s="43">
        <f>SANANTONIO!AH40</f>
        <v>0</v>
      </c>
      <c r="J28" s="43">
        <f t="shared" si="0"/>
        <v>93.87</v>
      </c>
    </row>
    <row r="29" spans="1:10" x14ac:dyDescent="0.25">
      <c r="A29" s="46" t="s">
        <v>44</v>
      </c>
      <c r="B29" s="43">
        <f>AUTOMERCADO!AH41</f>
        <v>321.08100000000002</v>
      </c>
      <c r="C29" s="43">
        <f>MODELO!AH41</f>
        <v>201.43800000000002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12.540000000000001</v>
      </c>
      <c r="H29" s="43">
        <f>LAGUNETICA!AH41</f>
        <v>0</v>
      </c>
      <c r="I29" s="43">
        <f>SANANTONIO!AH41</f>
        <v>0</v>
      </c>
      <c r="J29" s="43">
        <f t="shared" si="0"/>
        <v>535.05899999999997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56.33</v>
      </c>
      <c r="C34" s="43">
        <f>MODELO!AH46</f>
        <v>35.340000000000003</v>
      </c>
      <c r="D34" s="43">
        <f>EXQUISITECES!AH46</f>
        <v>0</v>
      </c>
      <c r="E34" s="43">
        <f>HOYADA!AH46</f>
        <v>0</v>
      </c>
      <c r="F34" s="43">
        <f>FARMASTOP!AH46</f>
        <v>0</v>
      </c>
      <c r="G34" s="43">
        <f>BOCAS!AH46</f>
        <v>2.2000000000000002</v>
      </c>
      <c r="H34" s="43">
        <f>LAGUNETICA!AH46</f>
        <v>0</v>
      </c>
      <c r="I34" s="43">
        <f>SANANTONIO!AH46</f>
        <v>0</v>
      </c>
      <c r="J34" s="43">
        <f t="shared" si="0"/>
        <v>93.87</v>
      </c>
    </row>
    <row r="35" spans="1:10" x14ac:dyDescent="0.25">
      <c r="A35" s="48" t="s">
        <v>48</v>
      </c>
      <c r="B35" s="43">
        <f>AUTOMERCADO!AH47</f>
        <v>321.08100000000002</v>
      </c>
      <c r="C35" s="43">
        <f>MODELO!AH47</f>
        <v>201.43800000000002</v>
      </c>
      <c r="D35" s="43">
        <f>EXQUISITECES!AH47</f>
        <v>0</v>
      </c>
      <c r="E35" s="43">
        <f>HOYADA!AH47</f>
        <v>0</v>
      </c>
      <c r="F35" s="43">
        <f>FARMASTOP!AH47</f>
        <v>0</v>
      </c>
      <c r="G35" s="43">
        <f>BOCAS!AH47</f>
        <v>12.540000000000001</v>
      </c>
      <c r="H35" s="43">
        <f>LAGUNETICA!AH47</f>
        <v>0</v>
      </c>
      <c r="I35" s="43">
        <f>SANANTONIO!AH47</f>
        <v>0</v>
      </c>
      <c r="J35" s="43">
        <f t="shared" si="0"/>
        <v>535.05899999999997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23954.16</v>
      </c>
      <c r="C37" s="43">
        <f>MODELO!AH49</f>
        <v>7528.079999999999</v>
      </c>
      <c r="D37" s="43">
        <f>EXQUISITECES!AH49</f>
        <v>3565.81</v>
      </c>
      <c r="E37" s="43">
        <f>HOYADA!AH49</f>
        <v>3745.66</v>
      </c>
      <c r="F37" s="43">
        <f>FARMASTOP!AH49</f>
        <v>1133.0899999999999</v>
      </c>
      <c r="G37" s="43">
        <f>BOCAS!AH49</f>
        <v>939.28</v>
      </c>
      <c r="H37" s="43">
        <f>LAGUNETICA!AH49</f>
        <v>0</v>
      </c>
      <c r="I37" s="43">
        <f>SANANTONIO!AH49</f>
        <v>0</v>
      </c>
      <c r="J37" s="43">
        <f t="shared" si="0"/>
        <v>40866.079999999987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2874.3199999999997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0</v>
      </c>
      <c r="I40" s="43">
        <f>SANANTONIO!AH52</f>
        <v>0</v>
      </c>
      <c r="J40" s="43">
        <f t="shared" si="0"/>
        <v>2874.3199999999997</v>
      </c>
    </row>
    <row r="41" spans="1:10" x14ac:dyDescent="0.25">
      <c r="A41" s="74" t="s">
        <v>18</v>
      </c>
      <c r="B41" s="43">
        <f>AUTOMERCADO!AH53</f>
        <v>2626.1800000000003</v>
      </c>
      <c r="C41" s="43">
        <f>MODELO!AH53</f>
        <v>1410.6399999999999</v>
      </c>
      <c r="D41" s="43">
        <f>EXQUISITECES!AH53</f>
        <v>449.8</v>
      </c>
      <c r="E41" s="43">
        <f>HOYADA!AH53</f>
        <v>753.45</v>
      </c>
      <c r="F41" s="43">
        <f>FARMASTOP!AH53</f>
        <v>62.79</v>
      </c>
      <c r="G41" s="43">
        <f>BOCAS!AH53</f>
        <v>43.43</v>
      </c>
      <c r="H41" s="43">
        <f>LAGUNETICA!AH53</f>
        <v>0</v>
      </c>
      <c r="I41" s="43">
        <f>SANANTONIO!AH53</f>
        <v>0</v>
      </c>
      <c r="J41" s="43">
        <f t="shared" si="0"/>
        <v>5346.29</v>
      </c>
    </row>
    <row r="42" spans="1:10" x14ac:dyDescent="0.25">
      <c r="A42" s="74" t="s">
        <v>114</v>
      </c>
      <c r="B42" s="43">
        <f>AUTOMERCADO!AH54</f>
        <v>25.17</v>
      </c>
      <c r="C42" s="43">
        <f>MODELO!AH54</f>
        <v>228.55</v>
      </c>
      <c r="D42" s="43">
        <f>EXQUISITECES!AH54</f>
        <v>11.9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265.62</v>
      </c>
    </row>
    <row r="43" spans="1:10" x14ac:dyDescent="0.25">
      <c r="A43" s="74" t="s">
        <v>52</v>
      </c>
      <c r="B43" s="43">
        <f>AUTOMERCADO!AH55</f>
        <v>3412.2</v>
      </c>
      <c r="C43" s="43">
        <f>MODELO!AH55</f>
        <v>83.01</v>
      </c>
      <c r="D43" s="43">
        <f>EXQUISITECES!AH55</f>
        <v>30.91</v>
      </c>
      <c r="E43" s="43">
        <f>HOYADA!AH55</f>
        <v>10.77</v>
      </c>
      <c r="F43" s="43">
        <f>FARMASTOP!AH55</f>
        <v>0</v>
      </c>
      <c r="G43" s="43">
        <f>BOCAS!AH55</f>
        <v>0</v>
      </c>
      <c r="H43" s="43">
        <f>LAGUNETICA!AH55</f>
        <v>0</v>
      </c>
      <c r="I43" s="43">
        <f>SANANTONIO!AH55</f>
        <v>0</v>
      </c>
      <c r="J43" s="43">
        <f t="shared" si="0"/>
        <v>3536.89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74.599999999999994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74.599999999999994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60346.853000000003</v>
      </c>
      <c r="C52" s="75">
        <f>MODELO!AH64</f>
        <v>21933.365999999998</v>
      </c>
      <c r="D52" s="75">
        <f>EXQUISITECES!AH64</f>
        <v>8757.02</v>
      </c>
      <c r="E52" s="75">
        <f>HOYADA!AH64</f>
        <v>9140.68</v>
      </c>
      <c r="F52" s="75">
        <f>FARMASTOP!AH64</f>
        <v>1791.3799999999999</v>
      </c>
      <c r="G52" s="75">
        <f>BOCAS!AH64</f>
        <v>1707.75</v>
      </c>
      <c r="H52" s="75">
        <f>LAGUNETICA!AH64</f>
        <v>0</v>
      </c>
      <c r="I52" s="75">
        <f>SANANTONIO!AH64</f>
        <v>0</v>
      </c>
      <c r="J52" s="75">
        <f t="shared" si="0"/>
        <v>103677.049</v>
      </c>
    </row>
    <row r="53" spans="1:10" x14ac:dyDescent="0.25">
      <c r="A53" s="56" t="s">
        <v>3</v>
      </c>
      <c r="B53" s="43">
        <f>B2</f>
        <v>60262.930000000008</v>
      </c>
      <c r="C53" s="43">
        <f t="shared" ref="C53:I53" si="1">C2</f>
        <v>22070.980000000003</v>
      </c>
      <c r="D53" s="43">
        <f t="shared" si="1"/>
        <v>8752.43</v>
      </c>
      <c r="E53" s="43">
        <f t="shared" si="1"/>
        <v>9142.86</v>
      </c>
      <c r="F53" s="43">
        <f t="shared" si="1"/>
        <v>1785.49</v>
      </c>
      <c r="G53" s="43">
        <f t="shared" si="1"/>
        <v>1658.66</v>
      </c>
      <c r="H53" s="43">
        <f t="shared" si="1"/>
        <v>0</v>
      </c>
      <c r="I53" s="43">
        <f t="shared" si="1"/>
        <v>0</v>
      </c>
      <c r="J53" s="43">
        <f>J2</f>
        <v>103673.35</v>
      </c>
    </row>
    <row r="54" spans="1:10" x14ac:dyDescent="0.25">
      <c r="A54" s="58" t="s">
        <v>95</v>
      </c>
      <c r="B54" s="43">
        <f>+B52-B53</f>
        <v>83.922999999995227</v>
      </c>
      <c r="C54" s="43">
        <f t="shared" ref="C54:I54" si="2">+C52-C53</f>
        <v>-137.61400000000503</v>
      </c>
      <c r="D54" s="43">
        <f t="shared" si="2"/>
        <v>4.5900000000001455</v>
      </c>
      <c r="E54" s="43">
        <f t="shared" si="2"/>
        <v>-2.180000000000291</v>
      </c>
      <c r="F54" s="43">
        <f t="shared" si="2"/>
        <v>5.8899999999998727</v>
      </c>
      <c r="G54" s="43">
        <f t="shared" si="2"/>
        <v>49.089999999999918</v>
      </c>
      <c r="H54" s="43">
        <f t="shared" si="2"/>
        <v>0</v>
      </c>
      <c r="I54" s="43">
        <f t="shared" si="2"/>
        <v>0</v>
      </c>
      <c r="J54" s="43">
        <f>+J52-J53</f>
        <v>3.6989999999932479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2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>
        <v>5.75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61</v>
      </c>
      <c r="K11" s="5" t="s">
        <v>62</v>
      </c>
      <c r="L11" s="5" t="s">
        <v>64</v>
      </c>
      <c r="M11" s="5" t="s">
        <v>76</v>
      </c>
      <c r="N11" s="5" t="s">
        <v>79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4647.79</v>
      </c>
      <c r="C12" s="26">
        <v>9031.4500000000007</v>
      </c>
      <c r="D12" s="26">
        <v>2201.5</v>
      </c>
      <c r="E12" s="26">
        <v>7346.78</v>
      </c>
      <c r="F12" s="26">
        <v>2072.75</v>
      </c>
      <c r="G12" s="26">
        <v>7146.77</v>
      </c>
      <c r="H12" s="26">
        <v>3611.18</v>
      </c>
      <c r="I12" s="26">
        <v>6112.82</v>
      </c>
      <c r="J12" s="26">
        <v>3751.61</v>
      </c>
      <c r="K12" s="26">
        <v>6142.76</v>
      </c>
      <c r="L12" s="26">
        <v>7217.77</v>
      </c>
      <c r="M12" s="26">
        <v>113.27</v>
      </c>
      <c r="N12" s="26">
        <v>866.48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60262.930000000008</v>
      </c>
      <c r="AI12" s="26">
        <v>59474.85</v>
      </c>
      <c r="AJ12" s="69">
        <f>+AI12-AH12</f>
        <v>-788.08000000000902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 t="s">
        <v>123</v>
      </c>
      <c r="AJ13" s="69" t="e">
        <f>+AI13-AH13</f>
        <v>#VALUE!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194.5</v>
      </c>
      <c r="C15" s="23">
        <v>397.5</v>
      </c>
      <c r="D15" s="23">
        <v>53.5</v>
      </c>
      <c r="E15" s="23">
        <v>48.5</v>
      </c>
      <c r="F15" s="23">
        <v>42</v>
      </c>
      <c r="G15" s="23">
        <v>616</v>
      </c>
      <c r="H15" s="23">
        <v>96.5</v>
      </c>
      <c r="I15" s="23"/>
      <c r="J15" s="23">
        <v>501</v>
      </c>
      <c r="K15" s="23">
        <v>292.5</v>
      </c>
      <c r="L15" s="23">
        <v>199</v>
      </c>
      <c r="M15" s="23">
        <v>48.5</v>
      </c>
      <c r="N15" s="23">
        <v>87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2576.5</v>
      </c>
    </row>
    <row r="16" spans="1:36" s="32" customFormat="1" x14ac:dyDescent="0.25">
      <c r="A16" s="30" t="s">
        <v>20</v>
      </c>
      <c r="B16" s="31">
        <v>228</v>
      </c>
      <c r="C16" s="31">
        <v>642</v>
      </c>
      <c r="D16" s="31">
        <v>226</v>
      </c>
      <c r="E16" s="31">
        <v>518</v>
      </c>
      <c r="F16" s="31">
        <v>218</v>
      </c>
      <c r="G16" s="31">
        <v>682</v>
      </c>
      <c r="H16" s="31">
        <v>111</v>
      </c>
      <c r="I16" s="31">
        <v>561</v>
      </c>
      <c r="J16" s="31">
        <v>75</v>
      </c>
      <c r="K16" s="31">
        <v>506</v>
      </c>
      <c r="L16" s="31">
        <v>688</v>
      </c>
      <c r="M16" s="31"/>
      <c r="N16" s="31">
        <v>71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4526</v>
      </c>
      <c r="AJ16" s="70"/>
    </row>
    <row r="17" spans="1:36" s="47" customFormat="1" x14ac:dyDescent="0.25">
      <c r="A17" s="46" t="s">
        <v>27</v>
      </c>
      <c r="B17" s="22">
        <f>B16*$B$8</f>
        <v>1299.6000000000001</v>
      </c>
      <c r="C17" s="22">
        <f>C16*$B$8</f>
        <v>3659.4</v>
      </c>
      <c r="D17" s="22">
        <f t="shared" ref="D17:L17" si="2">D16*$B$8</f>
        <v>1288.2</v>
      </c>
      <c r="E17" s="22">
        <f t="shared" si="2"/>
        <v>2952.6</v>
      </c>
      <c r="F17" s="22">
        <f t="shared" si="2"/>
        <v>1242.6000000000001</v>
      </c>
      <c r="G17" s="22">
        <f t="shared" si="2"/>
        <v>3887.4</v>
      </c>
      <c r="H17" s="22">
        <f t="shared" si="2"/>
        <v>632.70000000000005</v>
      </c>
      <c r="I17" s="22">
        <f t="shared" si="2"/>
        <v>3197.7000000000003</v>
      </c>
      <c r="J17" s="22">
        <f t="shared" si="2"/>
        <v>427.5</v>
      </c>
      <c r="K17" s="22">
        <f t="shared" si="2"/>
        <v>2884.2000000000003</v>
      </c>
      <c r="L17" s="22">
        <f t="shared" si="2"/>
        <v>3921.6</v>
      </c>
      <c r="M17" s="22">
        <f t="shared" ref="M17:R17" si="3">M16*$B$8</f>
        <v>0</v>
      </c>
      <c r="N17" s="22">
        <f t="shared" si="3"/>
        <v>404.7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25798.2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228</v>
      </c>
      <c r="C22" s="20">
        <f t="shared" ref="C22:L22" si="11">+C16+C18+C20</f>
        <v>642</v>
      </c>
      <c r="D22" s="20">
        <f t="shared" si="11"/>
        <v>226</v>
      </c>
      <c r="E22" s="20">
        <f t="shared" si="11"/>
        <v>518</v>
      </c>
      <c r="F22" s="20">
        <f t="shared" si="11"/>
        <v>218</v>
      </c>
      <c r="G22" s="20">
        <f t="shared" si="11"/>
        <v>682</v>
      </c>
      <c r="H22" s="20">
        <f t="shared" si="11"/>
        <v>111</v>
      </c>
      <c r="I22" s="20">
        <f t="shared" si="11"/>
        <v>561</v>
      </c>
      <c r="J22" s="20">
        <f t="shared" si="11"/>
        <v>75</v>
      </c>
      <c r="K22" s="20">
        <f t="shared" si="11"/>
        <v>506</v>
      </c>
      <c r="L22" s="20">
        <f t="shared" si="11"/>
        <v>688</v>
      </c>
      <c r="M22" s="20">
        <f t="shared" ref="M22:S22" si="12">+M16+M18+M20</f>
        <v>0</v>
      </c>
      <c r="N22" s="20">
        <f t="shared" si="12"/>
        <v>71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4526</v>
      </c>
    </row>
    <row r="23" spans="1:36" s="47" customFormat="1" x14ac:dyDescent="0.25">
      <c r="A23" s="48" t="s">
        <v>26</v>
      </c>
      <c r="B23" s="19">
        <f>+B17+B19+B21</f>
        <v>1299.6000000000001</v>
      </c>
      <c r="C23" s="19">
        <f t="shared" ref="C23:L23" si="14">+C17+C19+C21</f>
        <v>3659.4</v>
      </c>
      <c r="D23" s="19">
        <f t="shared" si="14"/>
        <v>1288.2</v>
      </c>
      <c r="E23" s="19">
        <f t="shared" si="14"/>
        <v>2952.6</v>
      </c>
      <c r="F23" s="19">
        <f t="shared" si="14"/>
        <v>1242.6000000000001</v>
      </c>
      <c r="G23" s="19">
        <f t="shared" si="14"/>
        <v>3887.4</v>
      </c>
      <c r="H23" s="19">
        <f t="shared" si="14"/>
        <v>632.70000000000005</v>
      </c>
      <c r="I23" s="19">
        <f t="shared" si="14"/>
        <v>3197.7000000000003</v>
      </c>
      <c r="J23" s="19">
        <f t="shared" si="14"/>
        <v>427.5</v>
      </c>
      <c r="K23" s="19">
        <f t="shared" si="14"/>
        <v>2884.2000000000003</v>
      </c>
      <c r="L23" s="19">
        <f t="shared" si="14"/>
        <v>3921.6</v>
      </c>
      <c r="M23" s="19">
        <f t="shared" ref="M23:S23" si="15">+M17+M19+M21</f>
        <v>0</v>
      </c>
      <c r="N23" s="19">
        <f t="shared" si="15"/>
        <v>404.7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25798.2</v>
      </c>
    </row>
    <row r="24" spans="1:36" x14ac:dyDescent="0.25">
      <c r="A24" s="13" t="s">
        <v>28</v>
      </c>
      <c r="B24" s="34"/>
      <c r="C24" s="34"/>
      <c r="D24" s="34">
        <v>45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45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258.75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258.75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45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45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258.75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258.75</v>
      </c>
    </row>
    <row r="32" spans="1:36" x14ac:dyDescent="0.25">
      <c r="A32" s="13" t="s">
        <v>34</v>
      </c>
      <c r="B32" s="36">
        <v>73.95</v>
      </c>
      <c r="C32" s="36"/>
      <c r="D32" s="36"/>
      <c r="E32" s="36">
        <v>136.19</v>
      </c>
      <c r="F32" s="36"/>
      <c r="G32" s="36"/>
      <c r="H32" s="36"/>
      <c r="I32" s="36">
        <v>31.02</v>
      </c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241.16</v>
      </c>
    </row>
    <row r="33" spans="1:34" s="47" customFormat="1" x14ac:dyDescent="0.25">
      <c r="A33" s="46" t="s">
        <v>35</v>
      </c>
      <c r="B33" s="22">
        <f>B32*$B$8</f>
        <v>421.51500000000004</v>
      </c>
      <c r="C33" s="22">
        <f t="shared" ref="C33:L33" si="30">C32*$B$8</f>
        <v>0</v>
      </c>
      <c r="D33" s="22">
        <f t="shared" si="30"/>
        <v>0</v>
      </c>
      <c r="E33" s="22">
        <f t="shared" si="30"/>
        <v>776.28300000000002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176.81399999999999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1374.6120000000001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73.95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136.19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31.02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241.16</v>
      </c>
    </row>
    <row r="39" spans="1:34" s="47" customFormat="1" x14ac:dyDescent="0.25">
      <c r="A39" s="48" t="s">
        <v>42</v>
      </c>
      <c r="B39" s="19">
        <f>+B33+B35+B37</f>
        <v>421.51500000000004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776.28300000000002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176.81399999999999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1374.6120000000001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>
        <v>41.62</v>
      </c>
      <c r="L40" s="36">
        <v>14.71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56.33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237.23399999999998</v>
      </c>
      <c r="L41" s="22">
        <f t="shared" si="45"/>
        <v>83.847000000000008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321.08100000000002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41.62</v>
      </c>
      <c r="L46" s="20">
        <f t="shared" si="54"/>
        <v>14.71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56.33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237.23399999999998</v>
      </c>
      <c r="L47" s="19">
        <f t="shared" si="57"/>
        <v>83.847000000000008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321.08100000000002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2444.4499999999998</v>
      </c>
      <c r="C49" s="44">
        <v>2693.88</v>
      </c>
      <c r="D49" s="44">
        <v>578.05999999999995</v>
      </c>
      <c r="E49" s="44">
        <v>2083.94</v>
      </c>
      <c r="F49" s="44">
        <v>786.64</v>
      </c>
      <c r="G49" s="44">
        <v>2373.44</v>
      </c>
      <c r="H49" s="44">
        <v>2879.99</v>
      </c>
      <c r="I49" s="44">
        <v>2489.29</v>
      </c>
      <c r="J49" s="44">
        <v>2007.95</v>
      </c>
      <c r="K49" s="44">
        <v>2683.82</v>
      </c>
      <c r="L49" s="44">
        <v>2510.11</v>
      </c>
      <c r="M49" s="45">
        <v>69.81</v>
      </c>
      <c r="N49" s="45">
        <v>352.78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23954.16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217.95</v>
      </c>
      <c r="C53" s="44">
        <v>1792.75</v>
      </c>
      <c r="D53" s="44">
        <v>29.25</v>
      </c>
      <c r="E53" s="44">
        <v>139.66</v>
      </c>
      <c r="F53" s="44"/>
      <c r="G53" s="44">
        <v>129.07</v>
      </c>
      <c r="H53" s="44"/>
      <c r="I53" s="44">
        <v>288.70999999999998</v>
      </c>
      <c r="J53" s="44"/>
      <c r="K53" s="44"/>
      <c r="L53" s="44"/>
      <c r="M53" s="45"/>
      <c r="N53" s="45">
        <v>28.79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2626.1800000000003</v>
      </c>
    </row>
    <row r="54" spans="1:34" x14ac:dyDescent="0.25">
      <c r="A54" s="17" t="s">
        <v>114</v>
      </c>
      <c r="B54" s="44"/>
      <c r="C54" s="44"/>
      <c r="D54" s="44"/>
      <c r="E54" s="44">
        <v>25.17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25.17</v>
      </c>
    </row>
    <row r="55" spans="1:34" x14ac:dyDescent="0.25">
      <c r="A55" s="17" t="s">
        <v>52</v>
      </c>
      <c r="B55" s="44">
        <v>64.11</v>
      </c>
      <c r="C55" s="44">
        <v>497.84</v>
      </c>
      <c r="D55" s="44"/>
      <c r="E55" s="44">
        <v>1322.54</v>
      </c>
      <c r="F55" s="44"/>
      <c r="G55" s="44">
        <v>158.34</v>
      </c>
      <c r="H55" s="44"/>
      <c r="I55" s="44"/>
      <c r="J55" s="44">
        <v>816.26</v>
      </c>
      <c r="K55" s="44">
        <v>49.25</v>
      </c>
      <c r="L55" s="44">
        <v>503.86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3412.2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4642.125</v>
      </c>
      <c r="C64" s="53">
        <f t="shared" ref="C64:AG64" si="61">+C15+C23+C31+C39+C47+C48+C49+C50+C51+C52+C53+C54+C55+C56+C57+C58+C59+C60+C61+C62+C63</f>
        <v>9041.3700000000008</v>
      </c>
      <c r="D64" s="53">
        <f t="shared" si="61"/>
        <v>2207.7600000000002</v>
      </c>
      <c r="E64" s="53">
        <f t="shared" si="61"/>
        <v>7348.6930000000002</v>
      </c>
      <c r="F64" s="53">
        <f t="shared" si="61"/>
        <v>2071.2400000000002</v>
      </c>
      <c r="G64" s="53">
        <f t="shared" si="61"/>
        <v>7164.25</v>
      </c>
      <c r="H64" s="53">
        <f t="shared" si="61"/>
        <v>3609.1899999999996</v>
      </c>
      <c r="I64" s="53">
        <f t="shared" si="61"/>
        <v>6152.5140000000001</v>
      </c>
      <c r="J64" s="53">
        <f t="shared" si="61"/>
        <v>3752.71</v>
      </c>
      <c r="K64" s="53">
        <f t="shared" si="61"/>
        <v>6147.0040000000008</v>
      </c>
      <c r="L64" s="53">
        <f t="shared" si="61"/>
        <v>7218.4170000000004</v>
      </c>
      <c r="M64" s="53">
        <f t="shared" si="61"/>
        <v>118.31</v>
      </c>
      <c r="N64" s="53">
        <f t="shared" si="61"/>
        <v>873.27</v>
      </c>
      <c r="O64" s="53">
        <f t="shared" si="61"/>
        <v>0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60346.853000000003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2 D</v>
      </c>
      <c r="E66" s="55" t="str">
        <f t="shared" si="62"/>
        <v>CAJA 2 N</v>
      </c>
      <c r="F66" s="55" t="str">
        <f t="shared" si="62"/>
        <v>CAJA 3 D</v>
      </c>
      <c r="G66" s="55" t="str">
        <f t="shared" si="62"/>
        <v>CAJA 3 N</v>
      </c>
      <c r="H66" s="55" t="str">
        <f t="shared" si="62"/>
        <v>CAJA 4 D</v>
      </c>
      <c r="I66" s="55" t="str">
        <f t="shared" si="62"/>
        <v>CAJA 4 N</v>
      </c>
      <c r="J66" s="55" t="str">
        <f t="shared" si="62"/>
        <v>CAJA 5 D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12 N</v>
      </c>
      <c r="N66" s="55" t="str">
        <f t="shared" si="62"/>
        <v>CAJA 14 D</v>
      </c>
      <c r="O66" s="55">
        <f t="shared" si="62"/>
        <v>0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4647.79</v>
      </c>
      <c r="C67" s="57">
        <f t="shared" ref="C67:L67" si="63">C12</f>
        <v>9031.4500000000007</v>
      </c>
      <c r="D67" s="57">
        <f t="shared" si="63"/>
        <v>2201.5</v>
      </c>
      <c r="E67" s="57">
        <f t="shared" si="63"/>
        <v>7346.78</v>
      </c>
      <c r="F67" s="57">
        <f t="shared" si="63"/>
        <v>2072.75</v>
      </c>
      <c r="G67" s="57">
        <f t="shared" si="63"/>
        <v>7146.77</v>
      </c>
      <c r="H67" s="57">
        <f t="shared" si="63"/>
        <v>3611.18</v>
      </c>
      <c r="I67" s="57">
        <f t="shared" si="63"/>
        <v>6112.82</v>
      </c>
      <c r="J67" s="57">
        <f t="shared" si="63"/>
        <v>3751.61</v>
      </c>
      <c r="K67" s="57">
        <f t="shared" si="63"/>
        <v>6142.76</v>
      </c>
      <c r="L67" s="57">
        <f t="shared" si="63"/>
        <v>7217.77</v>
      </c>
      <c r="M67" s="57">
        <f t="shared" ref="M67:AG67" si="64">M12</f>
        <v>113.27</v>
      </c>
      <c r="N67" s="57">
        <f t="shared" si="64"/>
        <v>866.48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60262.930000000008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4647.79</v>
      </c>
      <c r="C69" s="59">
        <f t="shared" ref="C69:L69" si="67">+C67+C68</f>
        <v>9031.4500000000007</v>
      </c>
      <c r="D69" s="59">
        <f t="shared" si="67"/>
        <v>2201.5</v>
      </c>
      <c r="E69" s="59">
        <f t="shared" si="67"/>
        <v>7346.78</v>
      </c>
      <c r="F69" s="59">
        <f t="shared" si="67"/>
        <v>2072.75</v>
      </c>
      <c r="G69" s="59">
        <f t="shared" si="67"/>
        <v>7146.77</v>
      </c>
      <c r="H69" s="59">
        <f t="shared" si="67"/>
        <v>3611.18</v>
      </c>
      <c r="I69" s="59">
        <f t="shared" si="67"/>
        <v>6112.82</v>
      </c>
      <c r="J69" s="59">
        <f t="shared" si="67"/>
        <v>3751.61</v>
      </c>
      <c r="K69" s="59">
        <f t="shared" si="67"/>
        <v>6142.76</v>
      </c>
      <c r="L69" s="59">
        <f t="shared" si="67"/>
        <v>7217.77</v>
      </c>
      <c r="M69" s="59">
        <f t="shared" ref="M69:AG69" si="68">+M67+M68</f>
        <v>113.27</v>
      </c>
      <c r="N69" s="59">
        <f t="shared" si="68"/>
        <v>866.48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60262.930000000008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-5.6649999999999636</v>
      </c>
      <c r="C70" s="57">
        <f t="shared" si="69"/>
        <v>9.9200000000000728</v>
      </c>
      <c r="D70" s="57">
        <f t="shared" si="69"/>
        <v>6.2600000000002183</v>
      </c>
      <c r="E70" s="57">
        <f t="shared" si="69"/>
        <v>1.9130000000004657</v>
      </c>
      <c r="F70" s="57">
        <f t="shared" si="69"/>
        <v>-1.5099999999997635</v>
      </c>
      <c r="G70" s="57">
        <f t="shared" si="69"/>
        <v>17.479999999999563</v>
      </c>
      <c r="H70" s="57">
        <f t="shared" si="69"/>
        <v>-1.9900000000002365</v>
      </c>
      <c r="I70" s="57">
        <f t="shared" si="69"/>
        <v>39.694000000000415</v>
      </c>
      <c r="J70" s="57">
        <f t="shared" si="69"/>
        <v>1.0999999999999091</v>
      </c>
      <c r="K70" s="57">
        <f t="shared" si="69"/>
        <v>4.2440000000005966</v>
      </c>
      <c r="L70" s="57">
        <f t="shared" si="69"/>
        <v>0.64699999999993452</v>
      </c>
      <c r="M70" s="57">
        <f t="shared" ref="M70:AG70" si="70">+M64-M69</f>
        <v>5.0400000000000063</v>
      </c>
      <c r="N70" s="57">
        <f t="shared" si="70"/>
        <v>6.7899999999999636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83.923000000001181</v>
      </c>
    </row>
    <row r="71" spans="1:34" ht="101.25" customHeight="1" x14ac:dyDescent="0.25">
      <c r="A71" s="77" t="s">
        <v>96</v>
      </c>
      <c r="B71" s="14"/>
      <c r="C71" s="14"/>
      <c r="D71" s="14" t="s">
        <v>132</v>
      </c>
      <c r="E71" s="14"/>
      <c r="F71" s="14"/>
      <c r="G71" s="14"/>
      <c r="H71" s="14"/>
      <c r="I71" s="14" t="s">
        <v>133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44" activePane="bottomRight" state="frozen"/>
      <selection pane="topRight" activeCell="B1" sqref="B1"/>
      <selection pane="bottomLeft" activeCell="A5" sqref="A5"/>
      <selection pane="bottomRight" activeCell="F55" sqref="F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>
        <v>5.78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 t="s">
        <v>59</v>
      </c>
      <c r="H11" s="5" t="s">
        <v>60</v>
      </c>
      <c r="I11" s="5" t="s">
        <v>67</v>
      </c>
      <c r="J11" s="5" t="s">
        <v>68</v>
      </c>
      <c r="K11" s="5" t="s">
        <v>69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2583.13</v>
      </c>
      <c r="C12" s="26">
        <v>2366.41</v>
      </c>
      <c r="D12" s="26">
        <v>1978.56</v>
      </c>
      <c r="E12" s="26">
        <v>3584.62</v>
      </c>
      <c r="F12" s="26">
        <v>3176.76</v>
      </c>
      <c r="G12" s="26">
        <v>398.38</v>
      </c>
      <c r="H12" s="26">
        <v>3163.28</v>
      </c>
      <c r="I12" s="26">
        <v>854.72</v>
      </c>
      <c r="J12" s="26">
        <v>1549.8</v>
      </c>
      <c r="K12" s="26">
        <v>854.58</v>
      </c>
      <c r="L12" s="26">
        <v>1560.74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22070.980000000003</v>
      </c>
      <c r="AI12" s="26">
        <v>21858.13</v>
      </c>
      <c r="AJ12" s="69">
        <f>+AI12-AH12</f>
        <v>-212.85000000000218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338</v>
      </c>
      <c r="C15" s="23">
        <v>412.5</v>
      </c>
      <c r="D15" s="23">
        <v>126</v>
      </c>
      <c r="E15" s="23">
        <v>266</v>
      </c>
      <c r="F15" s="23">
        <v>226.5</v>
      </c>
      <c r="G15" s="23">
        <v>0</v>
      </c>
      <c r="H15" s="23">
        <v>41</v>
      </c>
      <c r="I15" s="23">
        <v>88.5</v>
      </c>
      <c r="J15" s="23"/>
      <c r="K15" s="23">
        <v>10.5</v>
      </c>
      <c r="L15" s="23">
        <v>206.5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1715.5</v>
      </c>
    </row>
    <row r="16" spans="1:36" s="32" customFormat="1" x14ac:dyDescent="0.25">
      <c r="A16" s="30" t="s">
        <v>20</v>
      </c>
      <c r="B16" s="31">
        <v>133</v>
      </c>
      <c r="C16" s="31">
        <v>74</v>
      </c>
      <c r="D16" s="31">
        <v>153</v>
      </c>
      <c r="E16" s="31">
        <v>216</v>
      </c>
      <c r="F16" s="31">
        <v>170</v>
      </c>
      <c r="G16" s="31">
        <v>21</v>
      </c>
      <c r="H16" s="31">
        <v>117</v>
      </c>
      <c r="I16" s="31">
        <v>50</v>
      </c>
      <c r="J16" s="31">
        <v>97</v>
      </c>
      <c r="K16" s="31">
        <v>93</v>
      </c>
      <c r="L16" s="31">
        <v>120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1244</v>
      </c>
      <c r="AJ16" s="70"/>
    </row>
    <row r="17" spans="1:36" s="47" customFormat="1" x14ac:dyDescent="0.25">
      <c r="A17" s="46" t="s">
        <v>27</v>
      </c>
      <c r="B17" s="22">
        <f>B16*$B$8</f>
        <v>758.1</v>
      </c>
      <c r="C17" s="22">
        <f>C16*$B$8</f>
        <v>421.8</v>
      </c>
      <c r="D17" s="22">
        <f t="shared" ref="D17:AG17" si="2">D16*$B$8</f>
        <v>872.1</v>
      </c>
      <c r="E17" s="22">
        <f t="shared" si="2"/>
        <v>1231.2</v>
      </c>
      <c r="F17" s="22">
        <f t="shared" si="2"/>
        <v>969</v>
      </c>
      <c r="G17" s="22">
        <f t="shared" si="2"/>
        <v>119.7</v>
      </c>
      <c r="H17" s="22">
        <f t="shared" si="2"/>
        <v>666.9</v>
      </c>
      <c r="I17" s="22">
        <f t="shared" si="2"/>
        <v>285</v>
      </c>
      <c r="J17" s="22">
        <f t="shared" si="2"/>
        <v>552.9</v>
      </c>
      <c r="K17" s="22">
        <f t="shared" si="2"/>
        <v>530.1</v>
      </c>
      <c r="L17" s="22">
        <f t="shared" si="2"/>
        <v>684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7090.7999999999993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133</v>
      </c>
      <c r="C22" s="20">
        <f t="shared" ref="C22:AG23" si="5">+C16+C18+C20</f>
        <v>74</v>
      </c>
      <c r="D22" s="20">
        <f t="shared" si="5"/>
        <v>153</v>
      </c>
      <c r="E22" s="20">
        <f t="shared" si="5"/>
        <v>216</v>
      </c>
      <c r="F22" s="20">
        <f t="shared" si="5"/>
        <v>170</v>
      </c>
      <c r="G22" s="20">
        <f t="shared" si="5"/>
        <v>21</v>
      </c>
      <c r="H22" s="20">
        <f t="shared" si="5"/>
        <v>117</v>
      </c>
      <c r="I22" s="20">
        <f t="shared" si="5"/>
        <v>50</v>
      </c>
      <c r="J22" s="20">
        <f t="shared" si="5"/>
        <v>97</v>
      </c>
      <c r="K22" s="20">
        <f t="shared" si="5"/>
        <v>93</v>
      </c>
      <c r="L22" s="20">
        <f t="shared" si="5"/>
        <v>120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1244</v>
      </c>
    </row>
    <row r="23" spans="1:36" s="47" customFormat="1" x14ac:dyDescent="0.25">
      <c r="A23" s="48" t="s">
        <v>26</v>
      </c>
      <c r="B23" s="19">
        <f>+B17+B19+B21</f>
        <v>758.1</v>
      </c>
      <c r="C23" s="19">
        <f t="shared" si="5"/>
        <v>421.8</v>
      </c>
      <c r="D23" s="19">
        <f t="shared" si="5"/>
        <v>872.1</v>
      </c>
      <c r="E23" s="19">
        <f t="shared" si="5"/>
        <v>1231.2</v>
      </c>
      <c r="F23" s="19">
        <f t="shared" si="5"/>
        <v>969</v>
      </c>
      <c r="G23" s="19">
        <f t="shared" si="5"/>
        <v>119.7</v>
      </c>
      <c r="H23" s="19">
        <f t="shared" si="5"/>
        <v>666.9</v>
      </c>
      <c r="I23" s="19">
        <f t="shared" si="5"/>
        <v>285</v>
      </c>
      <c r="J23" s="19">
        <f t="shared" si="5"/>
        <v>552.9</v>
      </c>
      <c r="K23" s="19">
        <f t="shared" si="5"/>
        <v>530.1</v>
      </c>
      <c r="L23" s="19">
        <f t="shared" si="5"/>
        <v>684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7090.7999999999993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>
        <v>100</v>
      </c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100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578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578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100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100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578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578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>
        <v>18.84</v>
      </c>
      <c r="L32" s="36">
        <v>7.2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26.04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107.38800000000001</v>
      </c>
      <c r="L33" s="22">
        <f t="shared" si="12"/>
        <v>41.04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148.428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18.84</v>
      </c>
      <c r="L38" s="20">
        <f t="shared" si="15"/>
        <v>7.2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26.04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107.38800000000001</v>
      </c>
      <c r="L39" s="19">
        <f t="shared" si="15"/>
        <v>41.04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148.428</v>
      </c>
    </row>
    <row r="40" spans="1:34" x14ac:dyDescent="0.25">
      <c r="A40" s="13" t="s">
        <v>43</v>
      </c>
      <c r="B40" s="36"/>
      <c r="C40" s="36"/>
      <c r="D40" s="36">
        <v>35.340000000000003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35.340000000000003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201.43800000000002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201.43800000000002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35.340000000000003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35.340000000000003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201.43800000000002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201.43800000000002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1315.91</v>
      </c>
      <c r="C49" s="44">
        <v>0</v>
      </c>
      <c r="D49" s="44">
        <v>647.58000000000004</v>
      </c>
      <c r="E49" s="44">
        <v>1853.22</v>
      </c>
      <c r="F49" s="44">
        <v>1792.1</v>
      </c>
      <c r="G49" s="44">
        <v>0</v>
      </c>
      <c r="H49" s="44">
        <v>0</v>
      </c>
      <c r="I49" s="44">
        <v>292.87</v>
      </c>
      <c r="J49" s="44">
        <v>812.66</v>
      </c>
      <c r="K49" s="44">
        <v>226.88</v>
      </c>
      <c r="L49" s="44">
        <v>586.86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7528.079999999999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15.47</v>
      </c>
      <c r="C52" s="44">
        <v>969.7</v>
      </c>
      <c r="D52" s="44"/>
      <c r="E52" s="44"/>
      <c r="F52" s="44"/>
      <c r="G52" s="44">
        <v>305.04000000000002</v>
      </c>
      <c r="H52" s="44">
        <v>1584.11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2874.3199999999997</v>
      </c>
    </row>
    <row r="53" spans="1:34" x14ac:dyDescent="0.25">
      <c r="A53" s="17" t="s">
        <v>18</v>
      </c>
      <c r="B53" s="44">
        <v>161.35</v>
      </c>
      <c r="C53" s="44">
        <v>226.45</v>
      </c>
      <c r="D53" s="44">
        <v>77.16</v>
      </c>
      <c r="E53" s="44">
        <v>163.5</v>
      </c>
      <c r="F53" s="44">
        <v>176.34</v>
      </c>
      <c r="G53" s="44">
        <v>12</v>
      </c>
      <c r="H53" s="44">
        <v>240.35</v>
      </c>
      <c r="I53" s="44">
        <v>178.68</v>
      </c>
      <c r="J53" s="44">
        <v>174.81</v>
      </c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1410.6399999999999</v>
      </c>
    </row>
    <row r="54" spans="1:34" x14ac:dyDescent="0.25">
      <c r="A54" s="17" t="s">
        <v>114</v>
      </c>
      <c r="B54" s="44">
        <v>0</v>
      </c>
      <c r="C54" s="44">
        <v>41.24</v>
      </c>
      <c r="D54" s="44">
        <v>58.13</v>
      </c>
      <c r="E54" s="44">
        <v>42.85</v>
      </c>
      <c r="F54" s="44">
        <v>0</v>
      </c>
      <c r="G54" s="44"/>
      <c r="H54" s="44"/>
      <c r="I54" s="44"/>
      <c r="J54" s="44">
        <v>86.33</v>
      </c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228.55</v>
      </c>
    </row>
    <row r="55" spans="1:34" x14ac:dyDescent="0.25">
      <c r="A55" s="17" t="s">
        <v>52</v>
      </c>
      <c r="B55" s="44">
        <v>0</v>
      </c>
      <c r="C55" s="44"/>
      <c r="D55" s="44">
        <v>0</v>
      </c>
      <c r="E55" s="44">
        <v>0</v>
      </c>
      <c r="F55" s="44">
        <v>14.54</v>
      </c>
      <c r="G55" s="44"/>
      <c r="H55" s="44"/>
      <c r="I55" s="44">
        <v>11.13</v>
      </c>
      <c r="J55" s="44">
        <v>10.85</v>
      </c>
      <c r="K55" s="44"/>
      <c r="L55" s="44">
        <v>46.49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83.01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>
        <v>28.88</v>
      </c>
      <c r="F58" s="44"/>
      <c r="G58" s="44"/>
      <c r="H58" s="44">
        <v>45.72</v>
      </c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74.599999999999994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2588.83</v>
      </c>
      <c r="C64" s="53">
        <f t="shared" ref="C64:AG64" si="21">+C15+C23+C31+C39+C47+C48+C49+C50+C51+C52+C53+C54+C55+C56+C57+C58+C59+C60+C61+C62+C63</f>
        <v>2071.69</v>
      </c>
      <c r="D64" s="53">
        <f t="shared" si="21"/>
        <v>1982.4080000000001</v>
      </c>
      <c r="E64" s="53">
        <f t="shared" si="21"/>
        <v>3585.65</v>
      </c>
      <c r="F64" s="53">
        <f t="shared" si="21"/>
        <v>3178.48</v>
      </c>
      <c r="G64" s="53">
        <f t="shared" si="21"/>
        <v>436.74</v>
      </c>
      <c r="H64" s="53">
        <f t="shared" si="21"/>
        <v>3156.08</v>
      </c>
      <c r="I64" s="53">
        <f t="shared" si="21"/>
        <v>856.18</v>
      </c>
      <c r="J64" s="53">
        <f t="shared" si="21"/>
        <v>1637.5499999999997</v>
      </c>
      <c r="K64" s="53">
        <f t="shared" si="21"/>
        <v>874.86800000000005</v>
      </c>
      <c r="L64" s="53">
        <f t="shared" si="21"/>
        <v>1564.89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21933.365999999998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D</v>
      </c>
      <c r="H66" s="55" t="str">
        <f t="shared" si="22"/>
        <v>CAJA 4 N</v>
      </c>
      <c r="I66" s="55" t="str">
        <f t="shared" si="22"/>
        <v>CAJA 8 D</v>
      </c>
      <c r="J66" s="55" t="str">
        <f t="shared" si="22"/>
        <v>CAJA 8 N</v>
      </c>
      <c r="K66" s="55" t="str">
        <f t="shared" si="22"/>
        <v>CAJA 9 D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2583.13</v>
      </c>
      <c r="C67" s="57">
        <f t="shared" ref="C67:L67" si="23">C12</f>
        <v>2366.41</v>
      </c>
      <c r="D67" s="57">
        <f t="shared" si="23"/>
        <v>1978.56</v>
      </c>
      <c r="E67" s="57">
        <f t="shared" si="23"/>
        <v>3584.62</v>
      </c>
      <c r="F67" s="57">
        <f t="shared" si="23"/>
        <v>3176.76</v>
      </c>
      <c r="G67" s="57">
        <f t="shared" si="23"/>
        <v>398.38</v>
      </c>
      <c r="H67" s="57">
        <f t="shared" si="23"/>
        <v>3163.28</v>
      </c>
      <c r="I67" s="57">
        <f t="shared" si="23"/>
        <v>854.72</v>
      </c>
      <c r="J67" s="57">
        <f t="shared" si="23"/>
        <v>1549.8</v>
      </c>
      <c r="K67" s="57">
        <f t="shared" si="23"/>
        <v>854.58</v>
      </c>
      <c r="L67" s="57">
        <f t="shared" si="23"/>
        <v>1560.74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22070.980000000003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2583.13</v>
      </c>
      <c r="C69" s="59">
        <f t="shared" ref="C69:AG69" si="25">+C67+C68</f>
        <v>2366.41</v>
      </c>
      <c r="D69" s="59">
        <f t="shared" si="25"/>
        <v>1978.56</v>
      </c>
      <c r="E69" s="59">
        <f t="shared" si="25"/>
        <v>3584.62</v>
      </c>
      <c r="F69" s="59">
        <f t="shared" si="25"/>
        <v>3176.76</v>
      </c>
      <c r="G69" s="59">
        <f t="shared" si="25"/>
        <v>398.38</v>
      </c>
      <c r="H69" s="59">
        <f t="shared" si="25"/>
        <v>3163.28</v>
      </c>
      <c r="I69" s="59">
        <f t="shared" si="25"/>
        <v>854.72</v>
      </c>
      <c r="J69" s="59">
        <f t="shared" si="25"/>
        <v>1549.8</v>
      </c>
      <c r="K69" s="59">
        <f t="shared" si="25"/>
        <v>854.58</v>
      </c>
      <c r="L69" s="59">
        <f t="shared" si="25"/>
        <v>1560.74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22070.980000000003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5.6999999999998181</v>
      </c>
      <c r="C70" s="57">
        <f t="shared" si="26"/>
        <v>-294.7199999999998</v>
      </c>
      <c r="D70" s="57">
        <f t="shared" si="26"/>
        <v>3.8480000000001837</v>
      </c>
      <c r="E70" s="57">
        <f t="shared" si="26"/>
        <v>1.0300000000002001</v>
      </c>
      <c r="F70" s="57">
        <f t="shared" si="26"/>
        <v>1.7199999999997999</v>
      </c>
      <c r="G70" s="57">
        <f t="shared" si="26"/>
        <v>38.360000000000014</v>
      </c>
      <c r="H70" s="57">
        <f t="shared" si="26"/>
        <v>-7.2000000000002728</v>
      </c>
      <c r="I70" s="57">
        <f t="shared" si="26"/>
        <v>1.4599999999999227</v>
      </c>
      <c r="J70" s="57">
        <f t="shared" si="26"/>
        <v>87.749999999999773</v>
      </c>
      <c r="K70" s="57">
        <f t="shared" si="26"/>
        <v>20.288000000000011</v>
      </c>
      <c r="L70" s="57">
        <f t="shared" si="26"/>
        <v>4.1500000000000909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-137.61400000000026</v>
      </c>
    </row>
    <row r="71" spans="1:34" ht="112.5" customHeight="1" x14ac:dyDescent="0.25">
      <c r="A71" s="77" t="s">
        <v>96</v>
      </c>
      <c r="B71" s="14" t="s">
        <v>125</v>
      </c>
      <c r="C71" s="14"/>
      <c r="D71" s="14"/>
      <c r="E71" s="14"/>
      <c r="F71" s="14"/>
      <c r="G71" s="14" t="s">
        <v>126</v>
      </c>
      <c r="H71" s="14" t="s">
        <v>127</v>
      </c>
      <c r="I71" s="14"/>
      <c r="J71" s="14" t="s">
        <v>128</v>
      </c>
      <c r="K71" s="14" t="s">
        <v>129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I65" sqref="AI6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44760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>
        <v>5.75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58</v>
      </c>
      <c r="F11" s="5" t="s">
        <v>58</v>
      </c>
      <c r="G11" s="5" t="s">
        <v>58</v>
      </c>
      <c r="H11" s="5" t="s">
        <v>59</v>
      </c>
      <c r="I11" s="5" t="s">
        <v>60</v>
      </c>
      <c r="J11" s="5" t="s">
        <v>67</v>
      </c>
      <c r="K11" s="5" t="s">
        <v>68</v>
      </c>
      <c r="L11" s="5" t="s">
        <v>69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3074.58</v>
      </c>
      <c r="C12" s="26">
        <v>2394.0100000000002</v>
      </c>
      <c r="D12" s="26">
        <v>2796.78</v>
      </c>
      <c r="E12" s="26">
        <v>487.06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8752.43</v>
      </c>
      <c r="AI12" s="26">
        <v>0</v>
      </c>
      <c r="AJ12" s="69">
        <f>+AI12-AH12</f>
        <v>-8752.43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87.5</v>
      </c>
      <c r="C15" s="23">
        <v>134.5</v>
      </c>
      <c r="D15" s="23">
        <v>2.5</v>
      </c>
      <c r="E15" s="23">
        <v>37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261.5</v>
      </c>
    </row>
    <row r="16" spans="1:36" s="32" customFormat="1" x14ac:dyDescent="0.25">
      <c r="A16" s="30" t="s">
        <v>20</v>
      </c>
      <c r="B16" s="31">
        <v>330</v>
      </c>
      <c r="C16" s="31">
        <v>191</v>
      </c>
      <c r="D16" s="31">
        <v>207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728</v>
      </c>
      <c r="AJ16" s="70"/>
    </row>
    <row r="17" spans="1:36" s="47" customFormat="1" x14ac:dyDescent="0.25">
      <c r="A17" s="46" t="s">
        <v>27</v>
      </c>
      <c r="B17" s="22">
        <f>B16*$B$8</f>
        <v>1881</v>
      </c>
      <c r="C17" s="22">
        <f>C16*$B$8</f>
        <v>1088.7</v>
      </c>
      <c r="D17" s="22">
        <f t="shared" ref="D17:AG17" si="2">D16*$B$8</f>
        <v>1179.9000000000001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4149.6000000000004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330</v>
      </c>
      <c r="C22" s="20">
        <f t="shared" ref="C22:AG23" si="5">+C16+C18+C20</f>
        <v>191</v>
      </c>
      <c r="D22" s="20">
        <f t="shared" si="5"/>
        <v>207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728</v>
      </c>
    </row>
    <row r="23" spans="1:36" s="47" customFormat="1" x14ac:dyDescent="0.25">
      <c r="A23" s="48" t="s">
        <v>26</v>
      </c>
      <c r="B23" s="19">
        <f>+B17+B19+B21</f>
        <v>1881</v>
      </c>
      <c r="C23" s="19">
        <f t="shared" si="5"/>
        <v>1088.7</v>
      </c>
      <c r="D23" s="19">
        <f t="shared" si="5"/>
        <v>1179.9000000000001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4149.6000000000004</v>
      </c>
    </row>
    <row r="24" spans="1:36" x14ac:dyDescent="0.25">
      <c r="A24" s="13" t="s">
        <v>28</v>
      </c>
      <c r="B24" s="34"/>
      <c r="C24" s="34">
        <v>50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50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287.5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287.5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50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287.5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287.5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921.83</v>
      </c>
      <c r="C49" s="44">
        <v>749.06</v>
      </c>
      <c r="D49" s="44">
        <v>1493.33</v>
      </c>
      <c r="E49" s="44">
        <v>401.59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3565.81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124</v>
      </c>
      <c r="B51" s="44">
        <v>0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139.08000000000001</v>
      </c>
      <c r="C53" s="44">
        <v>138.32</v>
      </c>
      <c r="D53" s="44">
        <v>124.05</v>
      </c>
      <c r="E53" s="44">
        <v>48.35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449.8</v>
      </c>
    </row>
    <row r="54" spans="1:34" x14ac:dyDescent="0.25">
      <c r="A54" s="17" t="s">
        <v>114</v>
      </c>
      <c r="B54" s="44">
        <v>11.9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11.9</v>
      </c>
    </row>
    <row r="55" spans="1:34" x14ac:dyDescent="0.25">
      <c r="A55" s="17" t="s">
        <v>52</v>
      </c>
      <c r="B55" s="44">
        <v>30.91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30.91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3072.22</v>
      </c>
      <c r="C64" s="53">
        <f t="shared" ref="C64:AG64" si="21">+C15+C23+C31+C39+C47+C48+C49+C50+C51+C52+C53+C54+C55+C56+C57+C58+C59+C60+C61+C62+C63</f>
        <v>2398.0800000000004</v>
      </c>
      <c r="D64" s="53">
        <f t="shared" si="21"/>
        <v>2799.78</v>
      </c>
      <c r="E64" s="53">
        <f t="shared" si="21"/>
        <v>486.94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8757.02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N</v>
      </c>
      <c r="F66" s="55" t="str">
        <f t="shared" si="22"/>
        <v>CAJA 3 N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 t="str">
        <f t="shared" si="22"/>
        <v>CAJA 8 D</v>
      </c>
      <c r="K66" s="55" t="str">
        <f t="shared" si="22"/>
        <v>CAJA 8 N</v>
      </c>
      <c r="L66" s="55" t="str">
        <f t="shared" si="22"/>
        <v>CAJA 9 D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3074.58</v>
      </c>
      <c r="C67" s="57">
        <f t="shared" ref="C67:L67" si="23">C12</f>
        <v>2394.0100000000002</v>
      </c>
      <c r="D67" s="57">
        <f t="shared" si="23"/>
        <v>2796.78</v>
      </c>
      <c r="E67" s="57">
        <f t="shared" si="23"/>
        <v>487.06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8752.43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3074.58</v>
      </c>
      <c r="C69" s="59">
        <f t="shared" ref="C69:AG69" si="25">+C67+C68</f>
        <v>2394.0100000000002</v>
      </c>
      <c r="D69" s="59">
        <f t="shared" si="25"/>
        <v>2796.78</v>
      </c>
      <c r="E69" s="59">
        <f t="shared" si="25"/>
        <v>487.06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8752.43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-2.3600000000001273</v>
      </c>
      <c r="C70" s="57">
        <f t="shared" si="26"/>
        <v>4.0700000000001637</v>
      </c>
      <c r="D70" s="57">
        <f t="shared" si="26"/>
        <v>3</v>
      </c>
      <c r="E70" s="57">
        <f t="shared" si="26"/>
        <v>-0.12000000000000455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4.5900000000000318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5125.97</v>
      </c>
      <c r="C12" s="26">
        <v>3078.7</v>
      </c>
      <c r="D12" s="26">
        <v>938.19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9142.86</v>
      </c>
      <c r="AI12" s="26">
        <v>9061.4599999999991</v>
      </c>
      <c r="AJ12" s="69">
        <f>+AI12-AH12</f>
        <v>-81.400000000001455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551</v>
      </c>
      <c r="C15" s="23">
        <v>580</v>
      </c>
      <c r="D15" s="23">
        <v>342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1473</v>
      </c>
    </row>
    <row r="16" spans="1:36" s="32" customFormat="1" x14ac:dyDescent="0.25">
      <c r="A16" s="30" t="s">
        <v>20</v>
      </c>
      <c r="B16" s="31">
        <v>411</v>
      </c>
      <c r="C16" s="31">
        <v>143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554</v>
      </c>
      <c r="AJ16" s="70"/>
    </row>
    <row r="17" spans="1:36" s="47" customFormat="1" x14ac:dyDescent="0.25">
      <c r="A17" s="46" t="s">
        <v>27</v>
      </c>
      <c r="B17" s="22">
        <f>B16*$B$8</f>
        <v>2342.7000000000003</v>
      </c>
      <c r="C17" s="22">
        <f>C16*$B$8</f>
        <v>815.1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3157.8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411</v>
      </c>
      <c r="C22" s="20">
        <f t="shared" ref="C22:AG23" si="5">+C16+C18+C20</f>
        <v>143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554</v>
      </c>
    </row>
    <row r="23" spans="1:36" s="47" customFormat="1" x14ac:dyDescent="0.25">
      <c r="A23" s="48" t="s">
        <v>26</v>
      </c>
      <c r="B23" s="19">
        <f>+B17+B19+B21</f>
        <v>2342.7000000000003</v>
      </c>
      <c r="C23" s="19">
        <f t="shared" si="5"/>
        <v>815.1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3157.8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1900.66</v>
      </c>
      <c r="C49" s="44">
        <v>1383.09</v>
      </c>
      <c r="D49" s="44">
        <v>461.91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3745.66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316.72000000000003</v>
      </c>
      <c r="C53" s="44">
        <v>301.12</v>
      </c>
      <c r="D53" s="44">
        <v>135.61000000000001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753.45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10.77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10.77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5121.8500000000013</v>
      </c>
      <c r="C64" s="53">
        <f t="shared" ref="C64:AG64" si="21">+C15+C23+C31+C39+C47+C48+C49+C50+C51+C52+C53+C54+C55+C56+C57+C58+C59+C60+C61+C62+C63</f>
        <v>3079.3099999999995</v>
      </c>
      <c r="D64" s="53">
        <f t="shared" si="21"/>
        <v>939.5200000000001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9140.68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5125.97</v>
      </c>
      <c r="C67" s="57">
        <f t="shared" ref="C67:L67" si="23">C12</f>
        <v>3078.7</v>
      </c>
      <c r="D67" s="57">
        <f t="shared" si="23"/>
        <v>938.19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9142.86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5125.97</v>
      </c>
      <c r="C69" s="59">
        <f t="shared" ref="C69:AG69" si="25">+C67+C68</f>
        <v>3078.7</v>
      </c>
      <c r="D69" s="59">
        <f t="shared" si="25"/>
        <v>938.19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9142.86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-4.1199999999989814</v>
      </c>
      <c r="C70" s="57">
        <f t="shared" si="26"/>
        <v>0.60999999999967258</v>
      </c>
      <c r="D70" s="57">
        <f t="shared" si="26"/>
        <v>1.3300000000000409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-2.1799999999992679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845.75</v>
      </c>
      <c r="C12" s="26">
        <v>939.74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1785.49</v>
      </c>
      <c r="AI12" s="26">
        <v>1773.86</v>
      </c>
      <c r="AJ12" s="69">
        <f>+AI12-AH12</f>
        <v>-11.630000000000109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56</v>
      </c>
      <c r="C15" s="23">
        <v>83.5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139.5</v>
      </c>
    </row>
    <row r="16" spans="1:36" s="32" customFormat="1" x14ac:dyDescent="0.25">
      <c r="A16" s="30" t="s">
        <v>20</v>
      </c>
      <c r="B16" s="31">
        <v>38</v>
      </c>
      <c r="C16" s="31">
        <v>42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80</v>
      </c>
      <c r="AJ16" s="70"/>
    </row>
    <row r="17" spans="1:36" s="47" customFormat="1" x14ac:dyDescent="0.25">
      <c r="A17" s="46" t="s">
        <v>27</v>
      </c>
      <c r="B17" s="22">
        <f>B16*$B$8</f>
        <v>216.6</v>
      </c>
      <c r="C17" s="22">
        <f>C16*$B$8</f>
        <v>239.4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456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38</v>
      </c>
      <c r="C22" s="20">
        <f t="shared" ref="C22:AG23" si="5">+C16+C18+C20</f>
        <v>42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80</v>
      </c>
    </row>
    <row r="23" spans="1:36" s="47" customFormat="1" x14ac:dyDescent="0.25">
      <c r="A23" s="48" t="s">
        <v>26</v>
      </c>
      <c r="B23" s="19">
        <f>+B17+B19+B21</f>
        <v>216.6</v>
      </c>
      <c r="C23" s="19">
        <f t="shared" si="5"/>
        <v>239.4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456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571.16999999999996</v>
      </c>
      <c r="C49" s="44">
        <v>561.91999999999996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1133.0899999999999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</v>
      </c>
      <c r="C53" s="44">
        <v>59.79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62.79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846.77</v>
      </c>
      <c r="C64" s="53">
        <f t="shared" ref="C64:AG64" si="21">+C15+C23+C31+C39+C47+C48+C49+C50+C51+C52+C53+C54+C55+C56+C57+C58+C59+C60+C61+C62+C63</f>
        <v>944.6099999999999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1791.3799999999999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845.75</v>
      </c>
      <c r="C67" s="57">
        <f t="shared" ref="C67:L67" si="23">C12</f>
        <v>939.74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1785.49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845.75</v>
      </c>
      <c r="C69" s="59">
        <f t="shared" ref="C69:AG69" si="25">+C67+C68</f>
        <v>939.74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1785.49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1.0199999999999818</v>
      </c>
      <c r="C70" s="57">
        <f t="shared" si="26"/>
        <v>4.8699999999998909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5.8899999999998727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S6" activePane="bottomRight" state="frozen"/>
      <selection pane="topRight" activeCell="B1" sqref="B1"/>
      <selection pane="bottomLeft" activeCell="A5" sqref="A5"/>
      <selection pane="bottomRight" activeCell="S29" sqref="S2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848.2</v>
      </c>
      <c r="C12" s="26">
        <v>810.46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1658.66</v>
      </c>
      <c r="AI12" s="26">
        <v>1658.66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>
        <v>33</v>
      </c>
      <c r="C16" s="31">
        <v>92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125</v>
      </c>
      <c r="AJ16" s="70"/>
    </row>
    <row r="17" spans="1:36" s="47" customFormat="1" x14ac:dyDescent="0.25">
      <c r="A17" s="46" t="s">
        <v>27</v>
      </c>
      <c r="B17" s="22">
        <f>B16*$B$8</f>
        <v>188.1</v>
      </c>
      <c r="C17" s="22">
        <f>C16*$B$8</f>
        <v>524.4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712.5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33</v>
      </c>
      <c r="C22" s="20">
        <f t="shared" ref="C22:AG23" si="5">+C16+C18+C20</f>
        <v>92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125</v>
      </c>
    </row>
    <row r="23" spans="1:36" s="47" customFormat="1" x14ac:dyDescent="0.25">
      <c r="A23" s="48" t="s">
        <v>26</v>
      </c>
      <c r="B23" s="19">
        <f>+B17+B19+B21</f>
        <v>188.1</v>
      </c>
      <c r="C23" s="19">
        <f t="shared" si="5"/>
        <v>524.4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712.5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2.2000000000000002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2.2000000000000002</v>
      </c>
    </row>
    <row r="41" spans="1:34" s="47" customFormat="1" x14ac:dyDescent="0.25">
      <c r="A41" s="46" t="s">
        <v>44</v>
      </c>
      <c r="B41" s="22">
        <f>B40*$B$8</f>
        <v>12.540000000000001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12.540000000000001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2.2000000000000002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2.2000000000000002</v>
      </c>
    </row>
    <row r="47" spans="1:34" s="47" customFormat="1" x14ac:dyDescent="0.25">
      <c r="A47" s="48" t="s">
        <v>48</v>
      </c>
      <c r="B47" s="19">
        <f>+B41+B43+B45</f>
        <v>12.540000000000001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12.540000000000001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622.66</v>
      </c>
      <c r="C49" s="44">
        <v>316.62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939.28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43.43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43.43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866.7299999999999</v>
      </c>
      <c r="C64" s="53">
        <f t="shared" ref="C64:AG64" si="21">+C15+C23+C31+C39+C47+C48+C49+C50+C51+C52+C53+C54+C55+C56+C57+C58+C59+C60+C61+C62+C63</f>
        <v>841.02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1707.75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848.2</v>
      </c>
      <c r="C67" s="57">
        <f t="shared" ref="C67:L67" si="23">C12</f>
        <v>810.46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1658.66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848.2</v>
      </c>
      <c r="C69" s="59">
        <f t="shared" ref="C69:AG69" si="25">+C67+C68</f>
        <v>810.46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1658.66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18.529999999999859</v>
      </c>
      <c r="C70" s="57">
        <f t="shared" si="26"/>
        <v>30.559999999999945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49.089999999999804</v>
      </c>
    </row>
    <row r="71" spans="1:34" ht="96" customHeight="1" x14ac:dyDescent="0.25">
      <c r="A71" s="77" t="s">
        <v>96</v>
      </c>
      <c r="B71" s="14" t="s">
        <v>130</v>
      </c>
      <c r="C71" s="14" t="s">
        <v>131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A60" sqref="A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2022-07-19T14:11:02Z</cp:lastPrinted>
  <dcterms:created xsi:type="dcterms:W3CDTF">2013-07-24T18:56:16Z</dcterms:created>
  <dcterms:modified xsi:type="dcterms:W3CDTF">2022-07-20T15:38:59Z</dcterms:modified>
</cp:coreProperties>
</file>