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JULIO 2022\"/>
    </mc:Choice>
  </mc:AlternateContent>
  <bookViews>
    <workbookView xWindow="0" yWindow="0" windowWidth="19200" windowHeight="11505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G64" i="151"/>
  <c r="G70" i="151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B23" i="147" l="1"/>
  <c r="F23" i="147"/>
  <c r="J23" i="147"/>
  <c r="N23" i="147"/>
  <c r="R23" i="147"/>
  <c r="V23" i="147"/>
  <c r="Z23" i="147"/>
  <c r="AD23" i="147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X39" i="40" s="1"/>
  <c r="Y33" i="40"/>
  <c r="Z33" i="40"/>
  <c r="AA33" i="40"/>
  <c r="AB33" i="40"/>
  <c r="AC33" i="40"/>
  <c r="AD33" i="40"/>
  <c r="AE33" i="40"/>
  <c r="AF33" i="40"/>
  <c r="AF39" i="40" s="1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D39" i="40" s="1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A47" i="40" s="1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G23" i="40"/>
  <c r="U23" i="40"/>
  <c r="AE47" i="40"/>
  <c r="W47" i="40"/>
  <c r="Q69" i="40"/>
  <c r="M69" i="40"/>
  <c r="T47" i="40"/>
  <c r="AE39" i="40"/>
  <c r="AA39" i="40"/>
  <c r="W39" i="40"/>
  <c r="AD23" i="40"/>
  <c r="AD64" i="40" s="1"/>
  <c r="AD70" i="40" s="1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Y64" i="40" s="1"/>
  <c r="Y70" i="40" s="1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B68" i="40"/>
  <c r="C17" i="40"/>
  <c r="V64" i="40" l="1"/>
  <c r="Z64" i="40"/>
  <c r="Z70" i="40" s="1"/>
  <c r="D69" i="40"/>
  <c r="AE64" i="40"/>
  <c r="AE70" i="40" s="1"/>
  <c r="AF64" i="40"/>
  <c r="AF70" i="40" s="1"/>
  <c r="L69" i="40"/>
  <c r="T64" i="40"/>
  <c r="T70" i="40" s="1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P64" i="40" l="1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G47" i="40" s="1"/>
  <c r="H41" i="40"/>
  <c r="I41" i="40"/>
  <c r="J41" i="40"/>
  <c r="K41" i="40"/>
  <c r="K47" i="40" s="1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J39" i="40" s="1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I31" i="40" s="1"/>
  <c r="J25" i="40"/>
  <c r="K25" i="40"/>
  <c r="L25" i="40"/>
  <c r="C29" i="40"/>
  <c r="C31" i="40" s="1"/>
  <c r="D29" i="40"/>
  <c r="E29" i="40"/>
  <c r="F29" i="40"/>
  <c r="G29" i="40"/>
  <c r="G31" i="40" s="1"/>
  <c r="H29" i="40"/>
  <c r="I29" i="40"/>
  <c r="J29" i="40"/>
  <c r="K29" i="40"/>
  <c r="K31" i="40" s="1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8" i="40"/>
  <c r="D38" i="40"/>
  <c r="E38" i="40"/>
  <c r="F38" i="40"/>
  <c r="G38" i="40"/>
  <c r="H38" i="40"/>
  <c r="I38" i="40"/>
  <c r="J38" i="40"/>
  <c r="K38" i="40"/>
  <c r="L38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B38" i="40"/>
  <c r="H39" i="40" l="1"/>
  <c r="D39" i="40"/>
  <c r="I47" i="40"/>
  <c r="G23" i="40"/>
  <c r="E23" i="40"/>
  <c r="L39" i="40"/>
  <c r="E47" i="40"/>
  <c r="F39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E64" i="40"/>
  <c r="E70" i="40" s="1"/>
  <c r="B23" i="40"/>
  <c r="G64" i="40" l="1"/>
  <c r="G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<sst xmlns="http://schemas.openxmlformats.org/spreadsheetml/2006/main" count="745" uniqueCount="137">
  <si>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</si>
  <si>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</si>
  <si>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</si>
  <si>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</si>
  <si>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</si>
  <si>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</si>
  <si>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</si>
  <si>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</si>
  <si>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</si>
  <si>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</si>
  <si>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</si>
  <si>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</si>
  <si>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</si>
  <si>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</si>
  <si>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</si>
  <si>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</si>
  <si>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</si>
  <si>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</si>
  <si>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</si>
  <si>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</si>
  <si>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</si>
  <si>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</si>
  <si>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</si>
  <si>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</si>
  <si>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</si>
  <si>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</si>
  <si>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</si>
  <si>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</si>
  <si>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</si>
  <si>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</si>
  <si>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</si>
  <si>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</si>
  <si>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</si>
  <si>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</si>
  <si>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</si>
  <si>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</si>
  <si>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</si>
  <si>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</si>
  <si>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</si>
  <si>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</si>
  <si>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</si>
  <si>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</si>
  <si>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</si>
  <si>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</si>
  <si>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</si>
  <si>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</si>
  <si>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</si>
  <si>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</si>
  <si>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</si>
  <si>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</si>
  <si>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</si>
  <si>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</si>
  <si>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</si>
  <si>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</si>
  <si>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</si>
  <si>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</si>
  <si>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</si>
  <si>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</si>
  <si>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</si>
  <si>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</si>
  <si>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</si>
  <si>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</si>
  <si>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</si>
  <si>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</si>
  <si>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</si>
  <si>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</si>
  <si>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</si>
  <si>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</si>
  <si>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</si>
  <si>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</si>
  <si>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</si>
  <si>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</si>
  <si>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</si>
  <si>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</si>
  <si>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</si>
  <si>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</si>
  <si>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</si>
  <si>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</si>
  <si>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</si>
  <si>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</si>
  <si>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</si>
  <si>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</si>
  <si>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</si>
  <si>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</si>
  <si>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</si>
  <si>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</si>
  <si>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</si>
  <si>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</si>
  <si>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</si>
  <si>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</si>
  <si>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</si>
  <si>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</si>
  <si>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</si>
  <si>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</si>
  <si>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</si>
  <si>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</si>
  <si>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</si>
  <si>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</si>
  <si>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</si>
  <si>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</si>
  <si>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</si>
  <si>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</si>
  <si>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</si>
  <si>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</si>
  <si>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</si>
  <si>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</si>
  <si>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</si>
  <si>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</si>
  <si>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</si>
  <si>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</si>
  <si>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</si>
  <si>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</si>
  <si>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</si>
  <si>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</si>
  <si>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</si>
  <si>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</si>
  <si>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</si>
  <si>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</si>
  <si>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</si>
  <si>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</si>
  <si>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</si>
  <si>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</si>
  <si>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</si>
  <si>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r/f 2.00</t>
  </si>
  <si>
    <t>r/f 5.00</t>
  </si>
  <si>
    <t xml:space="preserve">cierre de punto </t>
  </si>
  <si>
    <t>provincial xvefificar.</t>
  </si>
  <si>
    <t>142.50 pgo alirio.</t>
  </si>
  <si>
    <t>r/f 11.00</t>
  </si>
  <si>
    <t>11.00 periodicos.</t>
  </si>
  <si>
    <t>sobrante de 297.00</t>
  </si>
  <si>
    <t>es faltante en la caja de</t>
  </si>
  <si>
    <t>dia anterior por devolucion.</t>
  </si>
  <si>
    <t>3000.00 pago cristobal.</t>
  </si>
  <si>
    <t>r/f 23.00</t>
  </si>
  <si>
    <t>r/f 19.00</t>
  </si>
  <si>
    <t>r/f 20.00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</si>
</sst>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54313.08</v>
      </c>
      <c r="C2" s="43">
        <f>MODELO!AH12</f>
        <v>25037.98</v>
      </c>
      <c r="D2" s="43">
        <f>EXQUISITECES!AH12</f>
        <v>7920.1200000000008</v>
      </c>
      <c r="E2" s="43">
        <f>HOYADA!AH12</f>
        <v>8964.27</v>
      </c>
      <c r="F2" s="43">
        <f>FARMASTOP!AH12</f>
        <v>1953.65</v>
      </c>
      <c r="G2" s="43">
        <f>BOCAS!AH12</f>
        <v>1692.6599999999999</v>
      </c>
      <c r="H2" s="43">
        <f>LAGUNETICA!AH12</f>
        <v>11671.51</v>
      </c>
      <c r="I2" s="43">
        <f>SANANTONIO!AH12</f>
        <v>0</v>
      </c>
      <c r="J2" s="43">
        <f>SUM(B2:I2)</f>
        <v>111553.26999999999</v>
      </c>
    </row>
    <row r="3" spans="1:10" x14ac:dyDescent="0.25">
      <c r="A3" s="46" t="s">
        <v>0</v>
      </c>
      <c r="B3" s="43">
        <f>AUTOMERCADO!AH15</f>
        <v>2848.5</v>
      </c>
      <c r="C3" s="43">
        <f>MODELO!AH15</f>
        <v>1138</v>
      </c>
      <c r="D3" s="43">
        <f>EXQUISITECES!AH15</f>
        <v>467.5</v>
      </c>
      <c r="E3" s="43">
        <f>HOYADA!AH15</f>
        <v>2007.7</v>
      </c>
      <c r="F3" s="43">
        <f>FARMASTOP!AH15</f>
        <v>79</v>
      </c>
      <c r="G3" s="43">
        <f>BOCAS!AH15</f>
        <v>74</v>
      </c>
      <c r="H3" s="43">
        <f>LAGUNETICA!AH15</f>
        <v>1356</v>
      </c>
      <c r="I3" s="43">
        <f>SANANTONIO!AH15</f>
        <v>0</v>
      </c>
      <c r="J3" s="43">
        <f t="shared" ref="J3:J52" si="0">SUM(B3:I3)</f>
        <v>7970.7</v>
      </c>
    </row>
    <row r="4" spans="1:10" x14ac:dyDescent="0.25">
      <c r="A4" s="73" t="s">
        <v>20</v>
      </c>
      <c r="B4" s="43">
        <f>AUTOMERCADO!AH16</f>
        <v>4557</v>
      </c>
      <c r="C4" s="43">
        <f>MODELO!AH16</f>
        <v>1892</v>
      </c>
      <c r="D4" s="43">
        <f>EXQUISITECES!AH16</f>
        <v>793</v>
      </c>
      <c r="E4" s="43">
        <f>HOYADA!AH16</f>
        <v>474</v>
      </c>
      <c r="F4" s="43">
        <f>FARMASTOP!AH16</f>
        <v>149</v>
      </c>
      <c r="G4" s="43">
        <f>BOCAS!AH16</f>
        <v>222</v>
      </c>
      <c r="H4" s="43">
        <f>LAGUNETICA!AH16</f>
        <v>781</v>
      </c>
      <c r="I4" s="43">
        <f>SANANTONIO!AH16</f>
        <v>0</v>
      </c>
      <c r="J4" s="43">
        <f t="shared" si="0"/>
        <v>8868</v>
      </c>
    </row>
    <row r="5" spans="1:10" x14ac:dyDescent="0.25">
      <c r="A5" s="46" t="s">
        <v>27</v>
      </c>
      <c r="B5" s="43">
        <f>AUTOMERCADO!AH17</f>
        <v>25974.899999999998</v>
      </c>
      <c r="C5" s="43">
        <f>MODELO!AH17</f>
        <v>10784.4</v>
      </c>
      <c r="D5" s="43">
        <f>EXQUISITECES!AH17</f>
        <v>4520.1000000000004</v>
      </c>
      <c r="E5" s="43">
        <f>HOYADA!AH17</f>
        <v>2701.8</v>
      </c>
      <c r="F5" s="43">
        <f>FARMASTOP!AH17</f>
        <v>849.3</v>
      </c>
      <c r="G5" s="43">
        <f>BOCAS!AH17</f>
        <v>1265.4000000000001</v>
      </c>
      <c r="H5" s="43">
        <f>LAGUNETICA!AH17</f>
        <v>4451.7000000000007</v>
      </c>
      <c r="I5" s="43">
        <f>SANANTONIO!AH17</f>
        <v>0</v>
      </c>
      <c r="J5" s="43">
        <f t="shared" si="0"/>
        <v>50547.600000000006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4557</v>
      </c>
      <c r="C10" s="43">
        <f>MODELO!AH22</f>
        <v>1892</v>
      </c>
      <c r="D10" s="43">
        <f>EXQUISITECES!AH22</f>
        <v>793</v>
      </c>
      <c r="E10" s="43">
        <f>HOYADA!AH22</f>
        <v>474</v>
      </c>
      <c r="F10" s="43">
        <f>FARMASTOP!AH22</f>
        <v>149</v>
      </c>
      <c r="G10" s="43">
        <f>BOCAS!AH22</f>
        <v>222</v>
      </c>
      <c r="H10" s="43">
        <f>LAGUNETICA!AH22</f>
        <v>781</v>
      </c>
      <c r="I10" s="43">
        <f>SANANTONIO!AH22</f>
        <v>0</v>
      </c>
      <c r="J10" s="43">
        <f t="shared" si="0"/>
        <v>8868</v>
      </c>
    </row>
    <row r="11" spans="1:10" x14ac:dyDescent="0.25">
      <c r="A11" s="48" t="s">
        <v>26</v>
      </c>
      <c r="B11" s="43">
        <f>AUTOMERCADO!AH23</f>
        <v>25974.899999999998</v>
      </c>
      <c r="C11" s="43">
        <f>MODELO!AH23</f>
        <v>10784.4</v>
      </c>
      <c r="D11" s="43">
        <f>EXQUISITECES!AH23</f>
        <v>4520.1000000000004</v>
      </c>
      <c r="E11" s="43">
        <f>HOYADA!AH23</f>
        <v>2701.8</v>
      </c>
      <c r="F11" s="43">
        <f>FARMASTOP!AH23</f>
        <v>849.3</v>
      </c>
      <c r="G11" s="43">
        <f>BOCAS!AH23</f>
        <v>1265.4000000000001</v>
      </c>
      <c r="H11" s="43">
        <f>LAGUNETICA!AH23</f>
        <v>4451.7000000000007</v>
      </c>
      <c r="I11" s="43">
        <f>SANANTONIO!AH23</f>
        <v>0</v>
      </c>
      <c r="J11" s="43">
        <f t="shared" si="0"/>
        <v>50547.600000000006</v>
      </c>
    </row>
    <row r="12" spans="1:10" x14ac:dyDescent="0.25">
      <c r="A12" s="46" t="s">
        <v>28</v>
      </c>
      <c r="B12" s="43">
        <f>AUTOMERCADO!AH24</f>
        <v>100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100</v>
      </c>
    </row>
    <row r="13" spans="1:10" x14ac:dyDescent="0.25">
      <c r="A13" s="46" t="s">
        <v>31</v>
      </c>
      <c r="B13" s="43">
        <f>AUTOMERCADO!AH25</f>
        <v>584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584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100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100</v>
      </c>
    </row>
    <row r="19" spans="1:10" x14ac:dyDescent="0.25">
      <c r="A19" s="48" t="s">
        <v>33</v>
      </c>
      <c r="B19" s="43">
        <f>AUTOMERCADO!AH31</f>
        <v>584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584</v>
      </c>
    </row>
    <row r="20" spans="1:10" x14ac:dyDescent="0.25">
      <c r="A20" s="46" t="s">
        <v>34</v>
      </c>
      <c r="B20" s="43">
        <f>AUTOMERCADO!AH32</f>
        <v>594.75999999999988</v>
      </c>
      <c r="C20" s="43">
        <f>MODELO!AH32</f>
        <v>10.99</v>
      </c>
      <c r="D20" s="43">
        <f>EXQUISITECES!AH32</f>
        <v>0</v>
      </c>
      <c r="E20" s="43">
        <f>HOYADA!AH32</f>
        <v>0</v>
      </c>
      <c r="F20" s="43">
        <f>FARMASTOP!AH32</f>
        <v>10.210000000000001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615.95999999999992</v>
      </c>
    </row>
    <row r="21" spans="1:10" x14ac:dyDescent="0.25">
      <c r="A21" s="46" t="s">
        <v>35</v>
      </c>
      <c r="B21" s="43">
        <f>AUTOMERCADO!AH33</f>
        <v>3390.1319999999996</v>
      </c>
      <c r="C21" s="43">
        <f>MODELO!AH33</f>
        <v>62.643000000000001</v>
      </c>
      <c r="D21" s="43">
        <f>EXQUISITECES!AH33</f>
        <v>0</v>
      </c>
      <c r="E21" s="43">
        <f>HOYADA!AH33</f>
        <v>0</v>
      </c>
      <c r="F21" s="43">
        <f>FARMASTOP!AH33</f>
        <v>58.19700000000001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3510.9719999999998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594.75999999999988</v>
      </c>
      <c r="C26" s="43">
        <f>MODELO!AH38</f>
        <v>10.99</v>
      </c>
      <c r="D26" s="43">
        <f>EXQUISITECES!AH38</f>
        <v>0</v>
      </c>
      <c r="E26" s="43">
        <f>HOYADA!AH38</f>
        <v>0</v>
      </c>
      <c r="F26" s="43">
        <f>FARMASTOP!AH38</f>
        <v>10.210000000000001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615.95999999999992</v>
      </c>
    </row>
    <row r="27" spans="1:10" x14ac:dyDescent="0.25">
      <c r="A27" s="48" t="s">
        <v>42</v>
      </c>
      <c r="B27" s="43">
        <f>AUTOMERCADO!AH39</f>
        <v>3390.1319999999996</v>
      </c>
      <c r="C27" s="43">
        <f>MODELO!AH39</f>
        <v>62.643000000000001</v>
      </c>
      <c r="D27" s="43">
        <f>EXQUISITECES!AH39</f>
        <v>0</v>
      </c>
      <c r="E27" s="43">
        <f>HOYADA!AH39</f>
        <v>0</v>
      </c>
      <c r="F27" s="43">
        <f>FARMASTOP!AH39</f>
        <v>58.19700000000001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3510.9719999999998</v>
      </c>
    </row>
    <row r="28" spans="1:10" x14ac:dyDescent="0.25">
      <c r="A28" s="46" t="s">
        <v>43</v>
      </c>
      <c r="B28" s="43">
        <f>AUTOMERCADO!AH40</f>
        <v>28.33</v>
      </c>
      <c r="C28" s="43">
        <f>MODELO!AH40</f>
        <v>30.11</v>
      </c>
      <c r="D28" s="43">
        <f>EXQUISITECES!AH40</f>
        <v>0</v>
      </c>
      <c r="E28" s="43">
        <f>HOYADA!AH40</f>
        <v>17.47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75.91</v>
      </c>
    </row>
    <row r="29" spans="1:10" x14ac:dyDescent="0.25">
      <c r="A29" s="46" t="s">
        <v>44</v>
      </c>
      <c r="B29" s="43">
        <f>AUTOMERCADO!AH41</f>
        <v>161.48099999999999</v>
      </c>
      <c r="C29" s="43">
        <f>MODELO!AH41</f>
        <v>171.62700000000001</v>
      </c>
      <c r="D29" s="43">
        <f>EXQUISITECES!AH41</f>
        <v>0</v>
      </c>
      <c r="E29" s="43">
        <f>HOYADA!AH41</f>
        <v>99.578999999999994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432.68700000000001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28.33</v>
      </c>
      <c r="C34" s="43">
        <f>MODELO!AH46</f>
        <v>30.11</v>
      </c>
      <c r="D34" s="43">
        <f>EXQUISITECES!AH46</f>
        <v>0</v>
      </c>
      <c r="E34" s="43">
        <f>HOYADA!AH46</f>
        <v>17.47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75.91</v>
      </c>
    </row>
    <row r="35" spans="1:10" x14ac:dyDescent="0.25">
      <c r="A35" s="48" t="s">
        <v>48</v>
      </c>
      <c r="B35" s="43">
        <f>AUTOMERCADO!AH47</f>
        <v>161.48099999999999</v>
      </c>
      <c r="C35" s="43">
        <f>MODELO!AH47</f>
        <v>171.62700000000001</v>
      </c>
      <c r="D35" s="43">
        <f>EXQUISITECES!AH47</f>
        <v>0</v>
      </c>
      <c r="E35" s="43">
        <f>HOYADA!AH47</f>
        <v>99.578999999999994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432.68700000000001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18027.180000000004</v>
      </c>
      <c r="C37" s="43">
        <f>MODELO!AH49</f>
        <v>9892.1699999999983</v>
      </c>
      <c r="D37" s="43">
        <f>EXQUISITECES!AH49</f>
        <v>2460.25</v>
      </c>
      <c r="E37" s="43">
        <f>HOYADA!AH49</f>
        <v>3436.15</v>
      </c>
      <c r="F37" s="43">
        <f>FARMASTOP!AH49</f>
        <v>699.22</v>
      </c>
      <c r="G37" s="43">
        <f>BOCAS!AH49</f>
        <v>330.67</v>
      </c>
      <c r="H37" s="43">
        <f>LAGUNETICA!AH49</f>
        <v>3921.15</v>
      </c>
      <c r="I37" s="43">
        <f>SANANTONIO!AH49</f>
        <v>0</v>
      </c>
      <c r="J37" s="43">
        <f t="shared" si="0"/>
        <v>38766.79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32.49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32.49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578.40999999999985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930.6</v>
      </c>
      <c r="I40" s="43">
        <f>SANANTONIO!AH52</f>
        <v>0</v>
      </c>
      <c r="J40" s="43">
        <f t="shared" si="0"/>
        <v>1509.0099999999998</v>
      </c>
    </row>
    <row r="41" spans="1:10" x14ac:dyDescent="0.25">
      <c r="A41" s="74" t="s">
        <v>18</v>
      </c>
      <c r="B41" s="43">
        <f>AUTOMERCADO!AH53</f>
        <v>2107.92</v>
      </c>
      <c r="C41" s="43">
        <f>MODELO!AH53</f>
        <v>1784.78</v>
      </c>
      <c r="D41" s="43">
        <f>EXQUISITECES!AH53</f>
        <v>406.35</v>
      </c>
      <c r="E41" s="43">
        <f>HOYADA!AH53</f>
        <v>706.13</v>
      </c>
      <c r="F41" s="43">
        <f>FARMASTOP!AH53</f>
        <v>270.81</v>
      </c>
      <c r="G41" s="43">
        <f>BOCAS!AH53</f>
        <v>18.16</v>
      </c>
      <c r="H41" s="43">
        <f>LAGUNETICA!AH53</f>
        <v>892.7</v>
      </c>
      <c r="I41" s="43">
        <f>SANANTONIO!AH53</f>
        <v>0</v>
      </c>
      <c r="J41" s="43">
        <f t="shared" si="0"/>
        <v>6186.85</v>
      </c>
    </row>
    <row r="42" spans="1:10" x14ac:dyDescent="0.25">
      <c r="A42" s="74" t="s">
        <v>114</v>
      </c>
      <c r="B42" s="43">
        <f>AUTOMERCADO!AH54</f>
        <v>347.63000000000005</v>
      </c>
      <c r="C42" s="43">
        <f>MODELO!AH54</f>
        <v>132.66999999999999</v>
      </c>
      <c r="D42" s="43">
        <f>EXQUISITECES!AH54</f>
        <v>53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533.30000000000007</v>
      </c>
    </row>
    <row r="43" spans="1:10" x14ac:dyDescent="0.25">
      <c r="A43" s="74" t="s">
        <v>52</v>
      </c>
      <c r="B43" s="43">
        <f>AUTOMERCADO!AH55</f>
        <v>955.2399999999999</v>
      </c>
      <c r="C43" s="43">
        <f>MODELO!AH55</f>
        <v>737.84</v>
      </c>
      <c r="D43" s="43">
        <f>EXQUISITECES!AH55</f>
        <v>18.89</v>
      </c>
      <c r="E43" s="43">
        <f>HOYADA!AH55</f>
        <v>23.03</v>
      </c>
      <c r="F43" s="43">
        <f>FARMASTOP!AH55</f>
        <v>0</v>
      </c>
      <c r="G43" s="43">
        <f>BOCAS!AH55</f>
        <v>18.809999999999999</v>
      </c>
      <c r="H43" s="43">
        <f>LAGUNETICA!AH55</f>
        <v>118.7</v>
      </c>
      <c r="I43" s="43">
        <f>SANANTONIO!AH55</f>
        <v>0</v>
      </c>
      <c r="J43" s="43">
        <f t="shared" si="0"/>
        <v>1872.51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23.51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23.51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68.44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68.44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14.54</v>
      </c>
      <c r="I47" s="43">
        <f>SANANTONIO!AH59</f>
        <v>0</v>
      </c>
      <c r="J47" s="43">
        <f t="shared" si="0"/>
        <v>14.54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54396.983</v>
      </c>
      <c r="C52" s="75">
        <f>MODELO!AH64</f>
        <v>25406.98</v>
      </c>
      <c r="D52" s="75">
        <f>EXQUISITECES!AH64</f>
        <v>7926.0899999999992</v>
      </c>
      <c r="E52" s="75">
        <f>HOYADA!AH64</f>
        <v>8974.3889999999992</v>
      </c>
      <c r="F52" s="75">
        <f>FARMASTOP!AH64</f>
        <v>1956.527</v>
      </c>
      <c r="G52" s="75">
        <f>BOCAS!AH64</f>
        <v>1707.04</v>
      </c>
      <c r="H52" s="75">
        <f>LAGUNETICA!AH64</f>
        <v>11685.39</v>
      </c>
      <c r="I52" s="75">
        <f>SANANTONIO!AH64</f>
        <v>0</v>
      </c>
      <c r="J52" s="75">
        <f t="shared" si="0"/>
        <v>112053.39899999999</v>
      </c>
    </row>
    <row r="53" spans="1:10" x14ac:dyDescent="0.25">
      <c r="A53" s="56" t="s">
        <v>3</v>
      </c>
      <c r="B53" s="43">
        <f>B2</f>
        <v>54313.08</v>
      </c>
      <c r="C53" s="43">
        <f t="shared" ref="C53:I53" si="1">C2</f>
        <v>25037.98</v>
      </c>
      <c r="D53" s="43">
        <f t="shared" si="1"/>
        <v>7920.1200000000008</v>
      </c>
      <c r="E53" s="43">
        <f t="shared" si="1"/>
        <v>8964.27</v>
      </c>
      <c r="F53" s="43">
        <f t="shared" si="1"/>
        <v>1953.65</v>
      </c>
      <c r="G53" s="43">
        <f t="shared" si="1"/>
        <v>1692.6599999999999</v>
      </c>
      <c r="H53" s="43">
        <f t="shared" si="1"/>
        <v>11671.51</v>
      </c>
      <c r="I53" s="43">
        <f t="shared" si="1"/>
        <v>0</v>
      </c>
      <c r="J53" s="43">
        <f>J2</f>
        <v>111553.26999999999</v>
      </c>
    </row>
    <row r="54" spans="1:10" x14ac:dyDescent="0.25">
      <c r="A54" s="58" t="s">
        <v>95</v>
      </c>
      <c r="B54" s="43">
        <f>+B52-B53</f>
        <v>83.902999999998428</v>
      </c>
      <c r="C54" s="43">
        <f t="shared" ref="C54:I54" si="2">+C52-C53</f>
        <v>369</v>
      </c>
      <c r="D54" s="43">
        <f t="shared" si="2"/>
        <v>5.9699999999984357</v>
      </c>
      <c r="E54" s="43">
        <f t="shared" si="2"/>
        <v>10.118999999998778</v>
      </c>
      <c r="F54" s="43">
        <f t="shared" si="2"/>
        <v>2.8769999999999527</v>
      </c>
      <c r="G54" s="43">
        <f t="shared" si="2"/>
        <v>14.380000000000109</v>
      </c>
      <c r="H54" s="43">
        <f t="shared" si="2"/>
        <v>13.8799999999992</v>
      </c>
      <c r="I54" s="43">
        <f t="shared" si="2"/>
        <v>0</v>
      </c>
      <c r="J54" s="43">
        <f>+J52-J53</f>
        <v>500.12900000000081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I70" sqref="AI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>
        <v>5.84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63</v>
      </c>
      <c r="F11" s="5" t="s">
        <v>54</v>
      </c>
      <c r="G11" s="5" t="s">
        <v>56</v>
      </c>
      <c r="H11" s="5" t="s">
        <v>58</v>
      </c>
      <c r="I11" s="5" t="s">
        <v>59</v>
      </c>
      <c r="J11" s="5" t="s">
        <v>62</v>
      </c>
      <c r="K11" s="5" t="s">
        <v>64</v>
      </c>
      <c r="L11" s="5" t="s">
        <v>68</v>
      </c>
      <c r="M11" s="5" t="s">
        <v>76</v>
      </c>
      <c r="N11" s="5" t="s">
        <v>80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5548.61</v>
      </c>
      <c r="C12" s="26">
        <v>3423.45</v>
      </c>
      <c r="D12" s="26">
        <v>5497.64</v>
      </c>
      <c r="E12" s="26">
        <v>977.08</v>
      </c>
      <c r="F12" s="26">
        <v>6117.21</v>
      </c>
      <c r="G12" s="26">
        <v>8242.1299999999992</v>
      </c>
      <c r="H12" s="26">
        <v>3350.53</v>
      </c>
      <c r="I12" s="26">
        <v>7136.36</v>
      </c>
      <c r="J12" s="26">
        <v>5912.38</v>
      </c>
      <c r="K12" s="26">
        <v>5512.5</v>
      </c>
      <c r="L12" s="26">
        <v>1580.46</v>
      </c>
      <c r="M12" s="26">
        <v>103.36</v>
      </c>
      <c r="N12" s="26">
        <v>911.37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54313.08</v>
      </c>
      <c r="AI12" s="26">
        <v>53455.77</v>
      </c>
      <c r="AJ12" s="69">
        <f>+AI12-AH12</f>
        <v>-857.31000000000495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410</v>
      </c>
      <c r="C15" s="23">
        <v>185</v>
      </c>
      <c r="D15" s="23">
        <v>608.5</v>
      </c>
      <c r="E15" s="23">
        <v>128.5</v>
      </c>
      <c r="F15" s="23">
        <v>181.5</v>
      </c>
      <c r="G15" s="23"/>
      <c r="H15" s="23">
        <v>141.5</v>
      </c>
      <c r="I15" s="23">
        <v>312.5</v>
      </c>
      <c r="J15" s="23">
        <v>475</v>
      </c>
      <c r="K15" s="23">
        <v>139</v>
      </c>
      <c r="L15" s="23">
        <v>64</v>
      </c>
      <c r="M15" s="23">
        <v>12.5</v>
      </c>
      <c r="N15" s="23">
        <v>190.5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2848.5</v>
      </c>
    </row>
    <row r="16" spans="1:36" s="32" customFormat="1" x14ac:dyDescent="0.25">
      <c r="A16" s="30" t="s">
        <v>20</v>
      </c>
      <c r="B16" s="31">
        <v>437</v>
      </c>
      <c r="C16" s="31">
        <v>216</v>
      </c>
      <c r="D16" s="31">
        <v>426</v>
      </c>
      <c r="E16" s="31">
        <v>100</v>
      </c>
      <c r="F16" s="31">
        <v>567</v>
      </c>
      <c r="G16" s="31">
        <v>661</v>
      </c>
      <c r="H16" s="31">
        <v>302</v>
      </c>
      <c r="I16" s="31">
        <v>597</v>
      </c>
      <c r="J16" s="31">
        <v>650</v>
      </c>
      <c r="K16" s="31">
        <v>573</v>
      </c>
      <c r="L16" s="31"/>
      <c r="M16" s="31"/>
      <c r="N16" s="31">
        <v>28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4557</v>
      </c>
      <c r="AJ16" s="70"/>
    </row>
    <row r="17" spans="1:36" s="47" customFormat="1" x14ac:dyDescent="0.25">
      <c r="A17" s="46" t="s">
        <v>27</v>
      </c>
      <c r="B17" s="22">
        <f>B16*$B$8</f>
        <v>2490.9</v>
      </c>
      <c r="C17" s="22">
        <f>C16*$B$8</f>
        <v>1231.2</v>
      </c>
      <c r="D17" s="22">
        <f t="shared" ref="D17:L17" si="2">D16*$B$8</f>
        <v>2428.2000000000003</v>
      </c>
      <c r="E17" s="22">
        <f t="shared" si="2"/>
        <v>570</v>
      </c>
      <c r="F17" s="22">
        <f t="shared" si="2"/>
        <v>3231.9</v>
      </c>
      <c r="G17" s="22">
        <f t="shared" si="2"/>
        <v>3767.7000000000003</v>
      </c>
      <c r="H17" s="22">
        <f t="shared" si="2"/>
        <v>1721.4</v>
      </c>
      <c r="I17" s="22">
        <f t="shared" si="2"/>
        <v>3402.9</v>
      </c>
      <c r="J17" s="22">
        <f t="shared" si="2"/>
        <v>3705</v>
      </c>
      <c r="K17" s="22">
        <f t="shared" si="2"/>
        <v>3266.1</v>
      </c>
      <c r="L17" s="22">
        <f t="shared" si="2"/>
        <v>0</v>
      </c>
      <c r="M17" s="22">
        <f t="shared" ref="M17:R17" si="3">M16*$B$8</f>
        <v>0</v>
      </c>
      <c r="N17" s="22">
        <f t="shared" si="3"/>
        <v>159.6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25974.899999999998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437</v>
      </c>
      <c r="C22" s="20">
        <f t="shared" ref="C22:L22" si="11">+C16+C18+C20</f>
        <v>216</v>
      </c>
      <c r="D22" s="20">
        <f t="shared" si="11"/>
        <v>426</v>
      </c>
      <c r="E22" s="20">
        <f t="shared" si="11"/>
        <v>100</v>
      </c>
      <c r="F22" s="20">
        <f t="shared" si="11"/>
        <v>567</v>
      </c>
      <c r="G22" s="20">
        <f t="shared" si="11"/>
        <v>661</v>
      </c>
      <c r="H22" s="20">
        <f t="shared" si="11"/>
        <v>302</v>
      </c>
      <c r="I22" s="20">
        <f t="shared" si="11"/>
        <v>597</v>
      </c>
      <c r="J22" s="20">
        <f t="shared" si="11"/>
        <v>650</v>
      </c>
      <c r="K22" s="20">
        <f t="shared" si="11"/>
        <v>573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28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4557</v>
      </c>
    </row>
    <row r="23" spans="1:36" s="47" customFormat="1" x14ac:dyDescent="0.25">
      <c r="A23" s="48" t="s">
        <v>26</v>
      </c>
      <c r="B23" s="19">
        <f>+B17+B19+B21</f>
        <v>2490.9</v>
      </c>
      <c r="C23" s="19">
        <f t="shared" ref="C23:L23" si="14">+C17+C19+C21</f>
        <v>1231.2</v>
      </c>
      <c r="D23" s="19">
        <f t="shared" si="14"/>
        <v>2428.2000000000003</v>
      </c>
      <c r="E23" s="19">
        <f t="shared" si="14"/>
        <v>570</v>
      </c>
      <c r="F23" s="19">
        <f t="shared" si="14"/>
        <v>3231.9</v>
      </c>
      <c r="G23" s="19">
        <f t="shared" si="14"/>
        <v>3767.7000000000003</v>
      </c>
      <c r="H23" s="19">
        <f t="shared" si="14"/>
        <v>1721.4</v>
      </c>
      <c r="I23" s="19">
        <f t="shared" si="14"/>
        <v>3402.9</v>
      </c>
      <c r="J23" s="19">
        <f t="shared" si="14"/>
        <v>3705</v>
      </c>
      <c r="K23" s="19">
        <f t="shared" si="14"/>
        <v>3266.1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159.6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25974.899999999998</v>
      </c>
    </row>
    <row r="24" spans="1:36" x14ac:dyDescent="0.25">
      <c r="A24" s="13" t="s">
        <v>28</v>
      </c>
      <c r="B24" s="34"/>
      <c r="C24" s="34"/>
      <c r="D24" s="34"/>
      <c r="E24" s="34"/>
      <c r="F24" s="34">
        <v>30</v>
      </c>
      <c r="G24" s="34"/>
      <c r="H24" s="34">
        <v>50</v>
      </c>
      <c r="I24" s="34"/>
      <c r="J24" s="34">
        <v>20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100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175.2</v>
      </c>
      <c r="G25" s="22">
        <f t="shared" si="18"/>
        <v>0</v>
      </c>
      <c r="H25" s="22">
        <f t="shared" si="18"/>
        <v>292</v>
      </c>
      <c r="I25" s="22">
        <f t="shared" si="18"/>
        <v>0</v>
      </c>
      <c r="J25" s="22">
        <f t="shared" si="18"/>
        <v>116.8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584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30</v>
      </c>
      <c r="G30" s="21">
        <f t="shared" si="23"/>
        <v>0</v>
      </c>
      <c r="H30" s="21">
        <f t="shared" si="23"/>
        <v>50</v>
      </c>
      <c r="I30" s="21">
        <f t="shared" si="23"/>
        <v>0</v>
      </c>
      <c r="J30" s="21">
        <f t="shared" si="23"/>
        <v>20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100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175.2</v>
      </c>
      <c r="G31" s="19">
        <f t="shared" si="26"/>
        <v>0</v>
      </c>
      <c r="H31" s="19">
        <f t="shared" si="26"/>
        <v>292</v>
      </c>
      <c r="I31" s="19">
        <f t="shared" si="26"/>
        <v>0</v>
      </c>
      <c r="J31" s="19">
        <f t="shared" si="26"/>
        <v>116.8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584</v>
      </c>
    </row>
    <row r="32" spans="1:36" x14ac:dyDescent="0.25">
      <c r="A32" s="13" t="s">
        <v>34</v>
      </c>
      <c r="B32" s="36">
        <v>36.11</v>
      </c>
      <c r="C32" s="36">
        <v>161.72</v>
      </c>
      <c r="D32" s="36"/>
      <c r="E32" s="36">
        <v>37.549999999999997</v>
      </c>
      <c r="F32" s="36">
        <v>67.45</v>
      </c>
      <c r="G32" s="36">
        <v>54.9</v>
      </c>
      <c r="H32" s="36"/>
      <c r="I32" s="36">
        <v>152.72999999999999</v>
      </c>
      <c r="J32" s="36"/>
      <c r="K32" s="36">
        <v>84.3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594.75999999999988</v>
      </c>
    </row>
    <row r="33" spans="1:34" s="47" customFormat="1" x14ac:dyDescent="0.25">
      <c r="A33" s="46" t="s">
        <v>35</v>
      </c>
      <c r="B33" s="22">
        <f>B32*$B$8</f>
        <v>205.827</v>
      </c>
      <c r="C33" s="22">
        <f t="shared" ref="C33:L33" si="30">C32*$B$8</f>
        <v>921.80399999999997</v>
      </c>
      <c r="D33" s="22">
        <f t="shared" si="30"/>
        <v>0</v>
      </c>
      <c r="E33" s="22">
        <f t="shared" si="30"/>
        <v>214.035</v>
      </c>
      <c r="F33" s="22">
        <f t="shared" si="30"/>
        <v>384.46500000000003</v>
      </c>
      <c r="G33" s="22">
        <f t="shared" si="30"/>
        <v>312.93</v>
      </c>
      <c r="H33" s="22">
        <f t="shared" si="30"/>
        <v>0</v>
      </c>
      <c r="I33" s="22">
        <f t="shared" si="30"/>
        <v>870.56099999999992</v>
      </c>
      <c r="J33" s="22">
        <f t="shared" si="30"/>
        <v>0</v>
      </c>
      <c r="K33" s="22">
        <f t="shared" si="30"/>
        <v>480.51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3390.1319999999996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36.11</v>
      </c>
      <c r="C38" s="20">
        <f t="shared" ref="C38:L38" si="39">+C32+C34+C36</f>
        <v>161.72</v>
      </c>
      <c r="D38" s="20">
        <f t="shared" si="39"/>
        <v>0</v>
      </c>
      <c r="E38" s="20">
        <f t="shared" si="39"/>
        <v>37.549999999999997</v>
      </c>
      <c r="F38" s="20">
        <f t="shared" si="39"/>
        <v>67.45</v>
      </c>
      <c r="G38" s="20">
        <f t="shared" si="39"/>
        <v>54.9</v>
      </c>
      <c r="H38" s="20">
        <f t="shared" si="39"/>
        <v>0</v>
      </c>
      <c r="I38" s="20">
        <f t="shared" si="39"/>
        <v>152.72999999999999</v>
      </c>
      <c r="J38" s="20">
        <f t="shared" si="39"/>
        <v>0</v>
      </c>
      <c r="K38" s="20">
        <f t="shared" si="39"/>
        <v>84.3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594.75999999999988</v>
      </c>
    </row>
    <row r="39" spans="1:34" s="47" customFormat="1" x14ac:dyDescent="0.25">
      <c r="A39" s="48" t="s">
        <v>42</v>
      </c>
      <c r="B39" s="19">
        <f>+B33+B35+B37</f>
        <v>205.827</v>
      </c>
      <c r="C39" s="19">
        <f t="shared" ref="C39:L39" si="42">+C33+C35+C37</f>
        <v>921.80399999999997</v>
      </c>
      <c r="D39" s="19">
        <f t="shared" si="42"/>
        <v>0</v>
      </c>
      <c r="E39" s="19">
        <f t="shared" si="42"/>
        <v>214.035</v>
      </c>
      <c r="F39" s="19">
        <f t="shared" si="42"/>
        <v>384.46500000000003</v>
      </c>
      <c r="G39" s="19">
        <f t="shared" si="42"/>
        <v>312.93</v>
      </c>
      <c r="H39" s="19">
        <f t="shared" si="42"/>
        <v>0</v>
      </c>
      <c r="I39" s="19">
        <f t="shared" si="42"/>
        <v>870.56099999999992</v>
      </c>
      <c r="J39" s="19">
        <f t="shared" si="42"/>
        <v>0</v>
      </c>
      <c r="K39" s="19">
        <f t="shared" si="42"/>
        <v>480.51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3390.1319999999996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>
        <v>28.33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28.33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161.48099999999999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161.48099999999999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28.33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28.33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161.48099999999999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161.48099999999999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2171.94</v>
      </c>
      <c r="C49" s="44">
        <v>1035.9100000000001</v>
      </c>
      <c r="D49" s="44">
        <v>2033.56</v>
      </c>
      <c r="E49" s="44">
        <v>64.98</v>
      </c>
      <c r="F49" s="44">
        <v>1714.59</v>
      </c>
      <c r="G49" s="44">
        <v>3195.91</v>
      </c>
      <c r="H49" s="44">
        <v>685.29</v>
      </c>
      <c r="I49" s="44">
        <v>2023.85</v>
      </c>
      <c r="J49" s="44">
        <v>1463.31</v>
      </c>
      <c r="K49" s="44">
        <v>1600.02</v>
      </c>
      <c r="L49" s="44">
        <v>1495.4</v>
      </c>
      <c r="M49" s="45">
        <v>90.77</v>
      </c>
      <c r="N49" s="45">
        <v>451.65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18027.180000000004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272.13</v>
      </c>
      <c r="C53" s="44">
        <v>50.24</v>
      </c>
      <c r="D53" s="44">
        <v>177.31</v>
      </c>
      <c r="E53" s="44"/>
      <c r="F53" s="44">
        <v>327.98</v>
      </c>
      <c r="G53" s="44">
        <v>377.16</v>
      </c>
      <c r="H53" s="44">
        <v>300.13</v>
      </c>
      <c r="I53" s="44">
        <v>528.26</v>
      </c>
      <c r="J53" s="44"/>
      <c r="K53" s="44"/>
      <c r="L53" s="44"/>
      <c r="M53" s="45"/>
      <c r="N53" s="45">
        <v>74.709999999999994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2107.92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110</v>
      </c>
      <c r="H54" s="44">
        <v>216.09</v>
      </c>
      <c r="I54" s="44"/>
      <c r="J54" s="44"/>
      <c r="K54" s="44"/>
      <c r="L54" s="44">
        <v>21.54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347.63000000000005</v>
      </c>
    </row>
    <row r="55" spans="1:34" x14ac:dyDescent="0.25">
      <c r="A55" s="17" t="s">
        <v>52</v>
      </c>
      <c r="B55" s="44"/>
      <c r="C55" s="44"/>
      <c r="D55" s="44">
        <v>254.17</v>
      </c>
      <c r="E55" s="44"/>
      <c r="F55" s="44">
        <v>101.1</v>
      </c>
      <c r="G55" s="44">
        <v>501.33</v>
      </c>
      <c r="H55" s="44">
        <v>20</v>
      </c>
      <c r="I55" s="44"/>
      <c r="J55" s="44"/>
      <c r="K55" s="44">
        <v>35.26</v>
      </c>
      <c r="L55" s="44">
        <v>0</v>
      </c>
      <c r="M55" s="45"/>
      <c r="N55" s="45">
        <v>43.38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955.2399999999999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5550.7969999999996</v>
      </c>
      <c r="C64" s="53">
        <f t="shared" ref="C64:AG64" si="61">+C15+C23+C31+C39+C47+C48+C49+C50+C51+C52+C53+C54+C55+C56+C57+C58+C59+C60+C61+C62+C63</f>
        <v>3424.1539999999995</v>
      </c>
      <c r="D64" s="53">
        <f t="shared" si="61"/>
        <v>5501.7400000000007</v>
      </c>
      <c r="E64" s="53">
        <f t="shared" si="61"/>
        <v>977.51499999999999</v>
      </c>
      <c r="F64" s="53">
        <f t="shared" si="61"/>
        <v>6116.7350000000006</v>
      </c>
      <c r="G64" s="53">
        <f t="shared" si="61"/>
        <v>8265.0300000000007</v>
      </c>
      <c r="H64" s="53">
        <f t="shared" si="61"/>
        <v>3376.4100000000003</v>
      </c>
      <c r="I64" s="53">
        <f t="shared" si="61"/>
        <v>7138.0709999999999</v>
      </c>
      <c r="J64" s="53">
        <f t="shared" si="61"/>
        <v>5921.5910000000003</v>
      </c>
      <c r="K64" s="53">
        <f t="shared" si="61"/>
        <v>5520.8899999999994</v>
      </c>
      <c r="L64" s="53">
        <f t="shared" si="61"/>
        <v>1580.94</v>
      </c>
      <c r="M64" s="53">
        <f t="shared" si="61"/>
        <v>103.27</v>
      </c>
      <c r="N64" s="53">
        <f t="shared" si="61"/>
        <v>919.84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54396.983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6 D</v>
      </c>
      <c r="F66" s="55" t="str">
        <f t="shared" si="62"/>
        <v>CAJA 1 N</v>
      </c>
      <c r="G66" s="55" t="str">
        <f t="shared" si="62"/>
        <v>CAJA 2 N</v>
      </c>
      <c r="H66" s="55" t="str">
        <f t="shared" si="62"/>
        <v>CAJA 3 N</v>
      </c>
      <c r="I66" s="55" t="str">
        <f t="shared" si="62"/>
        <v>CAJA 4 D</v>
      </c>
      <c r="J66" s="55" t="str">
        <f t="shared" si="62"/>
        <v>CAJA 5 N</v>
      </c>
      <c r="K66" s="55" t="str">
        <f t="shared" si="62"/>
        <v>CAJA 6 N</v>
      </c>
      <c r="L66" s="55" t="str">
        <f t="shared" si="62"/>
        <v>CAJA 8 N</v>
      </c>
      <c r="M66" s="55" t="str">
        <f t="shared" si="62"/>
        <v>CAJA 12 N</v>
      </c>
      <c r="N66" s="55" t="str">
        <f t="shared" si="62"/>
        <v>CAJA 14 N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5548.61</v>
      </c>
      <c r="C67" s="57">
        <f t="shared" ref="C67:L67" si="63">C12</f>
        <v>3423.45</v>
      </c>
      <c r="D67" s="57">
        <f t="shared" si="63"/>
        <v>5497.64</v>
      </c>
      <c r="E67" s="57">
        <f t="shared" si="63"/>
        <v>977.08</v>
      </c>
      <c r="F67" s="57">
        <f t="shared" si="63"/>
        <v>6117.21</v>
      </c>
      <c r="G67" s="57">
        <f t="shared" si="63"/>
        <v>8242.1299999999992</v>
      </c>
      <c r="H67" s="57">
        <f t="shared" si="63"/>
        <v>3350.53</v>
      </c>
      <c r="I67" s="57">
        <f t="shared" si="63"/>
        <v>7136.36</v>
      </c>
      <c r="J67" s="57">
        <f t="shared" si="63"/>
        <v>5912.38</v>
      </c>
      <c r="K67" s="57">
        <f t="shared" si="63"/>
        <v>5512.5</v>
      </c>
      <c r="L67" s="57">
        <f t="shared" si="63"/>
        <v>1580.46</v>
      </c>
      <c r="M67" s="57">
        <f t="shared" ref="M67:AG67" si="64">M12</f>
        <v>103.36</v>
      </c>
      <c r="N67" s="57">
        <f t="shared" si="64"/>
        <v>911.37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54313.08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5548.61</v>
      </c>
      <c r="C69" s="59">
        <f t="shared" ref="C69:L69" si="67">+C67+C68</f>
        <v>3423.45</v>
      </c>
      <c r="D69" s="59">
        <f t="shared" si="67"/>
        <v>5497.64</v>
      </c>
      <c r="E69" s="59">
        <f t="shared" si="67"/>
        <v>977.08</v>
      </c>
      <c r="F69" s="59">
        <f t="shared" si="67"/>
        <v>6117.21</v>
      </c>
      <c r="G69" s="59">
        <f t="shared" si="67"/>
        <v>8242.1299999999992</v>
      </c>
      <c r="H69" s="59">
        <f t="shared" si="67"/>
        <v>3350.53</v>
      </c>
      <c r="I69" s="59">
        <f t="shared" si="67"/>
        <v>7136.36</v>
      </c>
      <c r="J69" s="59">
        <f t="shared" si="67"/>
        <v>5912.38</v>
      </c>
      <c r="K69" s="59">
        <f t="shared" si="67"/>
        <v>5512.5</v>
      </c>
      <c r="L69" s="59">
        <f t="shared" si="67"/>
        <v>1580.46</v>
      </c>
      <c r="M69" s="59">
        <f t="shared" ref="M69:AG69" si="68">+M67+M68</f>
        <v>103.36</v>
      </c>
      <c r="N69" s="59">
        <f t="shared" si="68"/>
        <v>911.37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54313.08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2.1869999999998981</v>
      </c>
      <c r="C70" s="57">
        <f t="shared" si="69"/>
        <v>0.70399999999972351</v>
      </c>
      <c r="D70" s="57">
        <f t="shared" si="69"/>
        <v>4.1000000000003638</v>
      </c>
      <c r="E70" s="57">
        <f t="shared" si="69"/>
        <v>0.43499999999994543</v>
      </c>
      <c r="F70" s="57">
        <f t="shared" si="69"/>
        <v>-0.4749999999994543</v>
      </c>
      <c r="G70" s="57">
        <f t="shared" si="69"/>
        <v>22.900000000001455</v>
      </c>
      <c r="H70" s="57">
        <f t="shared" si="69"/>
        <v>25.880000000000109</v>
      </c>
      <c r="I70" s="57">
        <f t="shared" si="69"/>
        <v>1.7110000000002401</v>
      </c>
      <c r="J70" s="57">
        <f t="shared" si="69"/>
        <v>9.2110000000002401</v>
      </c>
      <c r="K70" s="57">
        <f t="shared" si="69"/>
        <v>8.3899999999994179</v>
      </c>
      <c r="L70" s="57">
        <f t="shared" si="69"/>
        <v>0.48000000000001819</v>
      </c>
      <c r="M70" s="57">
        <f t="shared" ref="M70:AG70" si="70">+M64-M69</f>
        <v>-9.0000000000003411E-2</v>
      </c>
      <c r="N70" s="57">
        <f t="shared" si="70"/>
        <v>8.4700000000000273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83.903000000001981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/>
      <c r="G71" s="14" t="s">
        <v>135</v>
      </c>
      <c r="H71" s="14" t="s">
        <v>136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4" activePane="bottomRight" state="frozen"/>
      <selection pane="topRight" activeCell="B1" sqref="B1"/>
      <selection pane="bottomLeft" activeCell="A5" sqref="A5"/>
      <selection pane="bottomRight" activeCell="D57" sqref="D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1896.28</v>
      </c>
      <c r="C12" s="26">
        <v>1917.9</v>
      </c>
      <c r="D12" s="26">
        <v>787.56</v>
      </c>
      <c r="E12" s="26">
        <v>175.41</v>
      </c>
      <c r="F12" s="26">
        <v>1602.73</v>
      </c>
      <c r="G12" s="26">
        <v>1132.71</v>
      </c>
      <c r="H12" s="26">
        <v>3506.23</v>
      </c>
      <c r="I12" s="26">
        <v>4492.25</v>
      </c>
      <c r="J12" s="26">
        <v>4274.38</v>
      </c>
      <c r="K12" s="26">
        <v>109.39</v>
      </c>
      <c r="L12" s="26">
        <v>2586.3200000000002</v>
      </c>
      <c r="M12" s="26">
        <v>2556.8200000000002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25037.98</v>
      </c>
      <c r="AI12" s="26">
        <v>24736.87</v>
      </c>
      <c r="AJ12" s="69">
        <f>+AI12-AH12</f>
        <v>-301.11000000000058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124</v>
      </c>
      <c r="C15" s="23">
        <v>172</v>
      </c>
      <c r="D15" s="23">
        <v>36.5</v>
      </c>
      <c r="E15" s="23">
        <v>22.5</v>
      </c>
      <c r="F15" s="23">
        <v>0</v>
      </c>
      <c r="G15" s="23">
        <v>119</v>
      </c>
      <c r="H15" s="23">
        <v>166.5</v>
      </c>
      <c r="I15" s="23">
        <v>104.5</v>
      </c>
      <c r="J15" s="23">
        <v>216.5</v>
      </c>
      <c r="K15" s="23">
        <v>23.5</v>
      </c>
      <c r="L15" s="23">
        <v>153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1138</v>
      </c>
    </row>
    <row r="16" spans="1:36" s="32" customFormat="1" x14ac:dyDescent="0.25">
      <c r="A16" s="30" t="s">
        <v>20</v>
      </c>
      <c r="B16" s="31">
        <v>148</v>
      </c>
      <c r="C16" s="31">
        <v>100</v>
      </c>
      <c r="D16" s="31">
        <v>40</v>
      </c>
      <c r="E16" s="31">
        <v>8</v>
      </c>
      <c r="F16" s="31">
        <v>161</v>
      </c>
      <c r="G16" s="31">
        <v>65</v>
      </c>
      <c r="H16" s="31">
        <v>272</v>
      </c>
      <c r="I16" s="31">
        <v>395</v>
      </c>
      <c r="J16" s="31">
        <v>249</v>
      </c>
      <c r="K16" s="31">
        <v>8</v>
      </c>
      <c r="L16" s="31">
        <v>206</v>
      </c>
      <c r="M16" s="31">
        <v>240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1892</v>
      </c>
      <c r="AJ16" s="70"/>
    </row>
    <row r="17" spans="1:36" s="47" customFormat="1" x14ac:dyDescent="0.25">
      <c r="A17" s="46" t="s">
        <v>27</v>
      </c>
      <c r="B17" s="22">
        <f>B16*$B$8</f>
        <v>843.6</v>
      </c>
      <c r="C17" s="22">
        <f>C16*$B$8</f>
        <v>570</v>
      </c>
      <c r="D17" s="22">
        <f t="shared" ref="D17:AG17" si="2">D16*$B$8</f>
        <v>228</v>
      </c>
      <c r="E17" s="22">
        <f t="shared" si="2"/>
        <v>45.6</v>
      </c>
      <c r="F17" s="22">
        <f t="shared" si="2"/>
        <v>917.7</v>
      </c>
      <c r="G17" s="22">
        <f t="shared" si="2"/>
        <v>370.5</v>
      </c>
      <c r="H17" s="22">
        <f t="shared" si="2"/>
        <v>1550.4</v>
      </c>
      <c r="I17" s="22">
        <f t="shared" si="2"/>
        <v>2251.5</v>
      </c>
      <c r="J17" s="22">
        <f t="shared" si="2"/>
        <v>1419.3</v>
      </c>
      <c r="K17" s="22">
        <f t="shared" si="2"/>
        <v>45.6</v>
      </c>
      <c r="L17" s="22">
        <f t="shared" si="2"/>
        <v>1174.2</v>
      </c>
      <c r="M17" s="22">
        <f t="shared" si="2"/>
        <v>1368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10784.4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148</v>
      </c>
      <c r="C22" s="20">
        <f t="shared" ref="C22:AG23" si="5">+C16+C18+C20</f>
        <v>100</v>
      </c>
      <c r="D22" s="20">
        <f t="shared" si="5"/>
        <v>40</v>
      </c>
      <c r="E22" s="20">
        <f t="shared" si="5"/>
        <v>8</v>
      </c>
      <c r="F22" s="20">
        <f t="shared" si="5"/>
        <v>161</v>
      </c>
      <c r="G22" s="20">
        <f t="shared" si="5"/>
        <v>65</v>
      </c>
      <c r="H22" s="20">
        <f t="shared" si="5"/>
        <v>272</v>
      </c>
      <c r="I22" s="20">
        <f t="shared" si="5"/>
        <v>395</v>
      </c>
      <c r="J22" s="20">
        <f t="shared" si="5"/>
        <v>249</v>
      </c>
      <c r="K22" s="20">
        <f t="shared" si="5"/>
        <v>8</v>
      </c>
      <c r="L22" s="20">
        <f t="shared" si="5"/>
        <v>206</v>
      </c>
      <c r="M22" s="20">
        <f t="shared" si="5"/>
        <v>240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1892</v>
      </c>
    </row>
    <row r="23" spans="1:36" s="47" customFormat="1" x14ac:dyDescent="0.25">
      <c r="A23" s="48" t="s">
        <v>26</v>
      </c>
      <c r="B23" s="19">
        <f>+B17+B19+B21</f>
        <v>843.6</v>
      </c>
      <c r="C23" s="19">
        <f t="shared" si="5"/>
        <v>570</v>
      </c>
      <c r="D23" s="19">
        <f t="shared" si="5"/>
        <v>228</v>
      </c>
      <c r="E23" s="19">
        <f t="shared" si="5"/>
        <v>45.6</v>
      </c>
      <c r="F23" s="19">
        <f t="shared" si="5"/>
        <v>917.7</v>
      </c>
      <c r="G23" s="19">
        <f t="shared" si="5"/>
        <v>370.5</v>
      </c>
      <c r="H23" s="19">
        <f t="shared" si="5"/>
        <v>1550.4</v>
      </c>
      <c r="I23" s="19">
        <f t="shared" si="5"/>
        <v>2251.5</v>
      </c>
      <c r="J23" s="19">
        <f t="shared" si="5"/>
        <v>1419.3</v>
      </c>
      <c r="K23" s="19">
        <f t="shared" si="5"/>
        <v>45.6</v>
      </c>
      <c r="L23" s="19">
        <f t="shared" si="5"/>
        <v>1174.2</v>
      </c>
      <c r="M23" s="19">
        <f t="shared" si="5"/>
        <v>1368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10784.4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>
        <v>10.99</v>
      </c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10.99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62.643000000000001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62.643000000000001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10.99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10.99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62.643000000000001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62.643000000000001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30.11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30.11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171.62700000000001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171.62700000000001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30.11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30.11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171.62700000000001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171.62700000000001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614.85</v>
      </c>
      <c r="C49" s="44">
        <v>988.61</v>
      </c>
      <c r="D49" s="44">
        <v>454.12</v>
      </c>
      <c r="E49" s="44">
        <v>0</v>
      </c>
      <c r="F49" s="44">
        <v>637.55999999999995</v>
      </c>
      <c r="G49" s="44">
        <v>564.61</v>
      </c>
      <c r="H49" s="44">
        <v>1254.6600000000001</v>
      </c>
      <c r="I49" s="44">
        <v>1537.19</v>
      </c>
      <c r="J49" s="44">
        <v>1721.65</v>
      </c>
      <c r="K49" s="44"/>
      <c r="L49" s="44">
        <v>905.96</v>
      </c>
      <c r="M49" s="45">
        <v>1212.96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9892.1699999999983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>
        <v>32.49</v>
      </c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32.49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>
        <v>31.06</v>
      </c>
      <c r="F52" s="44"/>
      <c r="G52" s="44"/>
      <c r="H52" s="44">
        <v>537.79999999999995</v>
      </c>
      <c r="I52" s="44"/>
      <c r="J52" s="44"/>
      <c r="K52" s="44">
        <v>9.5500000000000007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578.40999999999985</v>
      </c>
    </row>
    <row r="53" spans="1:34" x14ac:dyDescent="0.25">
      <c r="A53" s="17" t="s">
        <v>18</v>
      </c>
      <c r="B53" s="44">
        <v>205.58</v>
      </c>
      <c r="C53" s="44">
        <v>135.94999999999999</v>
      </c>
      <c r="D53" s="44">
        <v>45.33</v>
      </c>
      <c r="E53" s="44">
        <v>5.22</v>
      </c>
      <c r="F53" s="44">
        <v>60</v>
      </c>
      <c r="G53" s="44"/>
      <c r="H53" s="44">
        <v>289.47000000000003</v>
      </c>
      <c r="I53" s="44">
        <v>266.8</v>
      </c>
      <c r="J53" s="44">
        <v>539.72</v>
      </c>
      <c r="K53" s="44">
        <v>31.64</v>
      </c>
      <c r="L53" s="44">
        <v>205.07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1784.78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24.37</v>
      </c>
      <c r="H54" s="44">
        <v>7.7</v>
      </c>
      <c r="I54" s="44">
        <v>100.6</v>
      </c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132.66999999999999</v>
      </c>
    </row>
    <row r="55" spans="1:34" x14ac:dyDescent="0.25">
      <c r="A55" s="17" t="s">
        <v>52</v>
      </c>
      <c r="B55" s="44">
        <v>108.99</v>
      </c>
      <c r="C55" s="44">
        <v>55.71</v>
      </c>
      <c r="D55" s="44">
        <v>0</v>
      </c>
      <c r="E55" s="44">
        <v>0</v>
      </c>
      <c r="F55" s="44"/>
      <c r="G55" s="44">
        <v>7</v>
      </c>
      <c r="H55" s="44"/>
      <c r="I55" s="44">
        <v>64.75</v>
      </c>
      <c r="J55" s="44">
        <v>383.54</v>
      </c>
      <c r="K55" s="44"/>
      <c r="L55" s="44">
        <v>117.85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737.84</v>
      </c>
    </row>
    <row r="56" spans="1:34" x14ac:dyDescent="0.25">
      <c r="A56" s="17" t="s">
        <v>2</v>
      </c>
      <c r="B56" s="44"/>
      <c r="C56" s="44"/>
      <c r="D56" s="44">
        <v>23.51</v>
      </c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23.51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>
        <v>68.44</v>
      </c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68.44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1897.02</v>
      </c>
      <c r="C64" s="53">
        <f t="shared" ref="C64:AG64" si="21">+C15+C23+C31+C39+C47+C48+C49+C50+C51+C52+C53+C54+C55+C56+C57+C58+C59+C60+C61+C62+C63</f>
        <v>1922.2700000000002</v>
      </c>
      <c r="D64" s="53">
        <f t="shared" si="21"/>
        <v>787.46</v>
      </c>
      <c r="E64" s="53">
        <f t="shared" si="21"/>
        <v>172.82</v>
      </c>
      <c r="F64" s="53">
        <f t="shared" si="21"/>
        <v>1615.26</v>
      </c>
      <c r="G64" s="53">
        <f t="shared" si="21"/>
        <v>1148.123</v>
      </c>
      <c r="H64" s="53">
        <f t="shared" si="21"/>
        <v>3806.5300000000007</v>
      </c>
      <c r="I64" s="53">
        <f t="shared" si="21"/>
        <v>4496.9670000000006</v>
      </c>
      <c r="J64" s="53">
        <f t="shared" si="21"/>
        <v>4280.71</v>
      </c>
      <c r="K64" s="53">
        <f t="shared" si="21"/>
        <v>110.28999999999999</v>
      </c>
      <c r="L64" s="53">
        <f t="shared" si="21"/>
        <v>2588.5699999999997</v>
      </c>
      <c r="M64" s="53">
        <f t="shared" si="21"/>
        <v>2580.96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25406.98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1896.28</v>
      </c>
      <c r="C67" s="57">
        <f t="shared" ref="C67:L67" si="23">C12</f>
        <v>1917.9</v>
      </c>
      <c r="D67" s="57">
        <f t="shared" si="23"/>
        <v>787.56</v>
      </c>
      <c r="E67" s="57">
        <f t="shared" si="23"/>
        <v>175.41</v>
      </c>
      <c r="F67" s="57">
        <f t="shared" si="23"/>
        <v>1602.73</v>
      </c>
      <c r="G67" s="57">
        <f t="shared" si="23"/>
        <v>1132.71</v>
      </c>
      <c r="H67" s="57">
        <f t="shared" si="23"/>
        <v>3506.23</v>
      </c>
      <c r="I67" s="57">
        <f t="shared" si="23"/>
        <v>4492.25</v>
      </c>
      <c r="J67" s="57">
        <f t="shared" si="23"/>
        <v>4274.38</v>
      </c>
      <c r="K67" s="57">
        <f t="shared" si="23"/>
        <v>109.39</v>
      </c>
      <c r="L67" s="57">
        <f t="shared" si="23"/>
        <v>2586.3200000000002</v>
      </c>
      <c r="M67" s="57">
        <f t="shared" si="22"/>
        <v>2556.8200000000002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25037.98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1896.28</v>
      </c>
      <c r="C69" s="59">
        <f t="shared" ref="C69:AG69" si="25">+C67+C68</f>
        <v>1917.9</v>
      </c>
      <c r="D69" s="59">
        <f t="shared" si="25"/>
        <v>787.56</v>
      </c>
      <c r="E69" s="59">
        <f t="shared" si="25"/>
        <v>175.41</v>
      </c>
      <c r="F69" s="59">
        <f t="shared" si="25"/>
        <v>1602.73</v>
      </c>
      <c r="G69" s="59">
        <f t="shared" si="25"/>
        <v>1132.71</v>
      </c>
      <c r="H69" s="59">
        <f t="shared" si="25"/>
        <v>3506.23</v>
      </c>
      <c r="I69" s="59">
        <f t="shared" si="25"/>
        <v>4492.25</v>
      </c>
      <c r="J69" s="59">
        <f t="shared" si="25"/>
        <v>4274.38</v>
      </c>
      <c r="K69" s="59">
        <f t="shared" si="25"/>
        <v>109.39</v>
      </c>
      <c r="L69" s="59">
        <f t="shared" si="25"/>
        <v>2586.3200000000002</v>
      </c>
      <c r="M69" s="59">
        <f t="shared" si="25"/>
        <v>2556.8200000000002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25037.98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0.74000000000000909</v>
      </c>
      <c r="C70" s="57">
        <f t="shared" si="26"/>
        <v>4.3700000000001182</v>
      </c>
      <c r="D70" s="57">
        <f t="shared" si="26"/>
        <v>-9.9999999999909051E-2</v>
      </c>
      <c r="E70" s="57">
        <f t="shared" si="26"/>
        <v>-2.5900000000000034</v>
      </c>
      <c r="F70" s="57">
        <f t="shared" si="26"/>
        <v>12.529999999999973</v>
      </c>
      <c r="G70" s="57">
        <f t="shared" si="26"/>
        <v>15.413000000000011</v>
      </c>
      <c r="H70" s="57">
        <f t="shared" si="26"/>
        <v>300.30000000000064</v>
      </c>
      <c r="I70" s="57">
        <f t="shared" si="26"/>
        <v>4.717000000000553</v>
      </c>
      <c r="J70" s="57">
        <f t="shared" si="26"/>
        <v>6.3299999999999272</v>
      </c>
      <c r="K70" s="57">
        <f t="shared" si="26"/>
        <v>0.89999999999999147</v>
      </c>
      <c r="L70" s="57">
        <f t="shared" si="26"/>
        <v>2.2499999999995453</v>
      </c>
      <c r="M70" s="57">
        <f t="shared" si="26"/>
        <v>24.139999999999873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369.00000000000068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127</v>
      </c>
      <c r="F71" s="14" t="s">
        <v>128</v>
      </c>
      <c r="G71" s="14" t="s">
        <v>129</v>
      </c>
      <c r="H71" s="14" t="s">
        <v>130</v>
      </c>
      <c r="I71" s="14"/>
      <c r="J71" s="14" t="s">
        <v>133</v>
      </c>
      <c r="K71" s="14"/>
      <c r="L71" s="14"/>
      <c r="M71" s="29" t="s">
        <v>134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H72" s="12" t="s">
        <v>131</v>
      </c>
      <c r="AH72" s="47"/>
    </row>
    <row r="73" spans="1:34" x14ac:dyDescent="0.25">
      <c r="H73" s="12" t="s">
        <v>132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C31" sqref="C3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44761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1587.64</v>
      </c>
      <c r="C12" s="26">
        <v>1848.93</v>
      </c>
      <c r="D12" s="26">
        <v>3598.71</v>
      </c>
      <c r="E12" s="26">
        <v>884.84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7920.1200000000008</v>
      </c>
      <c r="AI12" s="26">
        <v>7795.82</v>
      </c>
      <c r="AJ12" s="69">
        <f>+AI12-AH12</f>
        <v>-124.30000000000109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134.5</v>
      </c>
      <c r="C15" s="23">
        <v>35.5</v>
      </c>
      <c r="D15" s="23">
        <v>205</v>
      </c>
      <c r="E15" s="23">
        <v>92.5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467.5</v>
      </c>
    </row>
    <row r="16" spans="1:36" s="32" customFormat="1" x14ac:dyDescent="0.25">
      <c r="A16" s="30" t="s">
        <v>20</v>
      </c>
      <c r="B16" s="31">
        <v>123</v>
      </c>
      <c r="C16" s="31">
        <v>190</v>
      </c>
      <c r="D16" s="31">
        <v>480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793</v>
      </c>
      <c r="AJ16" s="70"/>
    </row>
    <row r="17" spans="1:36" s="47" customFormat="1" x14ac:dyDescent="0.25">
      <c r="A17" s="46" t="s">
        <v>27</v>
      </c>
      <c r="B17" s="22">
        <f>B16*$B$8</f>
        <v>701.1</v>
      </c>
      <c r="C17" s="22">
        <f>C16*$B$8</f>
        <v>1083</v>
      </c>
      <c r="D17" s="22">
        <f t="shared" ref="D17:AG17" si="2">D16*$B$8</f>
        <v>2736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4520.1000000000004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123</v>
      </c>
      <c r="C22" s="20">
        <f t="shared" ref="C22:AG23" si="5">+C16+C18+C20</f>
        <v>190</v>
      </c>
      <c r="D22" s="20">
        <f t="shared" si="5"/>
        <v>480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793</v>
      </c>
    </row>
    <row r="23" spans="1:36" s="47" customFormat="1" x14ac:dyDescent="0.25">
      <c r="A23" s="48" t="s">
        <v>26</v>
      </c>
      <c r="B23" s="19">
        <f>+B17+B19+B21</f>
        <v>701.1</v>
      </c>
      <c r="C23" s="19">
        <f t="shared" si="5"/>
        <v>1083</v>
      </c>
      <c r="D23" s="19">
        <f t="shared" si="5"/>
        <v>2736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4520.1000000000004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688.64</v>
      </c>
      <c r="C49" s="44">
        <v>605.9</v>
      </c>
      <c r="D49" s="44">
        <v>456.18</v>
      </c>
      <c r="E49" s="44">
        <v>709.53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2460.25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65.83</v>
      </c>
      <c r="C53" s="44">
        <v>54.76</v>
      </c>
      <c r="D53" s="44">
        <v>201.83</v>
      </c>
      <c r="E53" s="44">
        <v>83.93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406.35</v>
      </c>
    </row>
    <row r="54" spans="1:34" x14ac:dyDescent="0.25">
      <c r="A54" s="17" t="s">
        <v>114</v>
      </c>
      <c r="B54" s="44"/>
      <c r="C54" s="44">
        <v>53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53</v>
      </c>
    </row>
    <row r="55" spans="1:34" x14ac:dyDescent="0.25">
      <c r="A55" s="17" t="s">
        <v>52</v>
      </c>
      <c r="B55" s="44"/>
      <c r="C55" s="44">
        <v>18.89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18.89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1590.07</v>
      </c>
      <c r="C64" s="53">
        <f t="shared" ref="C64:AG64" si="21">+C15+C23+C31+C39+C47+C48+C49+C50+C51+C52+C53+C54+C55+C56+C57+C58+C59+C60+C61+C62+C63</f>
        <v>1851.0500000000002</v>
      </c>
      <c r="D64" s="53">
        <f t="shared" si="21"/>
        <v>3599.0099999999998</v>
      </c>
      <c r="E64" s="53">
        <f t="shared" si="21"/>
        <v>885.96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7926.0899999999992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1587.64</v>
      </c>
      <c r="C67" s="57">
        <f t="shared" ref="C67:L67" si="23">C12</f>
        <v>1848.93</v>
      </c>
      <c r="D67" s="57">
        <f t="shared" si="23"/>
        <v>3598.71</v>
      </c>
      <c r="E67" s="57">
        <f t="shared" si="23"/>
        <v>884.84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7920.1200000000008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1587.64</v>
      </c>
      <c r="C69" s="59">
        <f t="shared" ref="C69:AG69" si="25">+C67+C68</f>
        <v>1848.93</v>
      </c>
      <c r="D69" s="59">
        <f t="shared" si="25"/>
        <v>3598.71</v>
      </c>
      <c r="E69" s="59">
        <f t="shared" si="25"/>
        <v>884.84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7920.1200000000008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2.4299999999998363</v>
      </c>
      <c r="C70" s="57">
        <f t="shared" si="26"/>
        <v>2.1200000000001182</v>
      </c>
      <c r="D70" s="57">
        <f t="shared" si="26"/>
        <v>0.29999999999972715</v>
      </c>
      <c r="E70" s="57">
        <f t="shared" si="26"/>
        <v>1.1200000000000045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5.9699999999996862</v>
      </c>
    </row>
    <row r="71" spans="1:34" ht="95.25" customHeight="1" x14ac:dyDescent="0.25">
      <c r="A71" s="77" t="s">
        <v>96</v>
      </c>
      <c r="B71" s="14"/>
      <c r="C71" s="14"/>
      <c r="D71" s="14"/>
      <c r="E71" s="14" t="s">
        <v>125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126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M67" sqref="AM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56</v>
      </c>
      <c r="D11" s="5" t="s">
        <v>58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2818.9</v>
      </c>
      <c r="C12" s="26">
        <v>5312.04</v>
      </c>
      <c r="D12" s="26">
        <v>833.33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8964.27</v>
      </c>
      <c r="AI12" s="26">
        <v>8891.17</v>
      </c>
      <c r="AJ12" s="69">
        <f>+AI12-AH12</f>
        <v>-73.100000000000364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611.70000000000005</v>
      </c>
      <c r="C15" s="23">
        <v>1090</v>
      </c>
      <c r="D15" s="23">
        <v>306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2007.7</v>
      </c>
    </row>
    <row r="16" spans="1:36" s="32" customFormat="1" x14ac:dyDescent="0.25">
      <c r="A16" s="30" t="s">
        <v>20</v>
      </c>
      <c r="B16" s="31">
        <v>203</v>
      </c>
      <c r="C16" s="31">
        <v>271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474</v>
      </c>
      <c r="AJ16" s="70"/>
    </row>
    <row r="17" spans="1:36" s="47" customFormat="1" x14ac:dyDescent="0.25">
      <c r="A17" s="46" t="s">
        <v>27</v>
      </c>
      <c r="B17" s="22">
        <f>B16*$B$8</f>
        <v>1157.1000000000001</v>
      </c>
      <c r="C17" s="22">
        <f>C16*$B$8</f>
        <v>1544.7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2701.8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203</v>
      </c>
      <c r="C22" s="20">
        <f t="shared" ref="C22:AG23" si="5">+C16+C18+C20</f>
        <v>271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474</v>
      </c>
    </row>
    <row r="23" spans="1:36" s="47" customFormat="1" x14ac:dyDescent="0.25">
      <c r="A23" s="48" t="s">
        <v>26</v>
      </c>
      <c r="B23" s="19">
        <f>+B17+B19+B21</f>
        <v>1157.1000000000001</v>
      </c>
      <c r="C23" s="19">
        <f t="shared" si="5"/>
        <v>1544.7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2701.8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3.6</v>
      </c>
      <c r="C40" s="36">
        <v>13.87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17.47</v>
      </c>
    </row>
    <row r="41" spans="1:34" s="47" customFormat="1" x14ac:dyDescent="0.25">
      <c r="A41" s="46" t="s">
        <v>44</v>
      </c>
      <c r="B41" s="22">
        <f>B40*$B$8</f>
        <v>20.52</v>
      </c>
      <c r="C41" s="22">
        <f t="shared" ref="C41:AG41" si="16">C40*$B$8</f>
        <v>79.058999999999997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99.578999999999994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3.6</v>
      </c>
      <c r="C46" s="20">
        <f t="shared" ref="C46:AG47" si="19">+C40+C42+C44</f>
        <v>13.87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17.47</v>
      </c>
    </row>
    <row r="47" spans="1:34" s="47" customFormat="1" x14ac:dyDescent="0.25">
      <c r="A47" s="48" t="s">
        <v>48</v>
      </c>
      <c r="B47" s="19">
        <f>+B41+B43+B45</f>
        <v>20.52</v>
      </c>
      <c r="C47" s="19">
        <f t="shared" si="19"/>
        <v>79.058999999999997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99.578999999999994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793.47</v>
      </c>
      <c r="C49" s="44">
        <v>2189.9899999999998</v>
      </c>
      <c r="D49" s="44">
        <v>452.69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3436.15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224.38</v>
      </c>
      <c r="C53" s="44">
        <v>404.16</v>
      </c>
      <c r="D53" s="44">
        <v>77.59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706.13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16.2</v>
      </c>
      <c r="C55" s="44">
        <v>6.83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23.03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2823.37</v>
      </c>
      <c r="C64" s="53">
        <f t="shared" ref="C64:AG64" si="21">+C15+C23+C31+C39+C47+C48+C49+C50+C51+C52+C53+C54+C55+C56+C57+C58+C59+C60+C61+C62+C63</f>
        <v>5314.7389999999996</v>
      </c>
      <c r="D64" s="53">
        <f t="shared" si="21"/>
        <v>836.28000000000009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8974.3889999999992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2 N</v>
      </c>
      <c r="D66" s="55" t="str">
        <f t="shared" ref="D66:AG67" si="22">D11</f>
        <v>CAJA 3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2818.9</v>
      </c>
      <c r="C67" s="57">
        <f t="shared" ref="C67:L67" si="23">C12</f>
        <v>5312.04</v>
      </c>
      <c r="D67" s="57">
        <f t="shared" si="23"/>
        <v>833.33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8964.27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2818.9</v>
      </c>
      <c r="C69" s="59">
        <f t="shared" ref="C69:AG69" si="25">+C67+C68</f>
        <v>5312.04</v>
      </c>
      <c r="D69" s="59">
        <f t="shared" si="25"/>
        <v>833.33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8964.27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4.4699999999997999</v>
      </c>
      <c r="C70" s="57">
        <f t="shared" si="26"/>
        <v>2.6989999999996144</v>
      </c>
      <c r="D70" s="57">
        <f t="shared" si="26"/>
        <v>2.9500000000000455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10.11899999999946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H70" sqref="AH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861.77</v>
      </c>
      <c r="C12" s="26">
        <v>1091.8800000000001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1953.65</v>
      </c>
      <c r="AI12" s="26">
        <v>1928.74</v>
      </c>
      <c r="AJ12" s="69">
        <f>+AI12-AH12</f>
        <v>-24.910000000000082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13.5</v>
      </c>
      <c r="C15" s="23">
        <v>65.5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79</v>
      </c>
    </row>
    <row r="16" spans="1:36" s="32" customFormat="1" x14ac:dyDescent="0.25">
      <c r="A16" s="30" t="s">
        <v>20</v>
      </c>
      <c r="B16" s="31">
        <v>54</v>
      </c>
      <c r="C16" s="31">
        <v>95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149</v>
      </c>
      <c r="AJ16" s="70"/>
    </row>
    <row r="17" spans="1:36" s="47" customFormat="1" x14ac:dyDescent="0.25">
      <c r="A17" s="46" t="s">
        <v>27</v>
      </c>
      <c r="B17" s="22">
        <f>B16*$B$8</f>
        <v>307.8</v>
      </c>
      <c r="C17" s="22">
        <f>C16*$B$8</f>
        <v>541.5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849.3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54</v>
      </c>
      <c r="C22" s="20">
        <f t="shared" ref="C22:AG23" si="5">+C16+C18+C20</f>
        <v>95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149</v>
      </c>
    </row>
    <row r="23" spans="1:36" s="47" customFormat="1" x14ac:dyDescent="0.25">
      <c r="A23" s="48" t="s">
        <v>26</v>
      </c>
      <c r="B23" s="19">
        <f>+B17+B19+B21</f>
        <v>307.8</v>
      </c>
      <c r="C23" s="19">
        <f t="shared" si="5"/>
        <v>541.5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849.3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10.210000000000001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10.210000000000001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58.19700000000001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58.19700000000001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10.210000000000001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10.210000000000001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58.19700000000001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58.19700000000001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294.86</v>
      </c>
      <c r="C49" s="44">
        <v>404.36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699.22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245.96</v>
      </c>
      <c r="C53" s="44">
        <v>24.85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270.81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862.12000000000012</v>
      </c>
      <c r="C64" s="53">
        <f t="shared" ref="C64:AG64" si="21">+C15+C23+C31+C39+C47+C48+C49+C50+C51+C52+C53+C54+C55+C56+C57+C58+C59+C60+C61+C62+C63</f>
        <v>1094.4069999999999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1956.527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861.77</v>
      </c>
      <c r="C67" s="57">
        <f t="shared" ref="C67:L67" si="23">C12</f>
        <v>1091.8800000000001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1953.65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861.77</v>
      </c>
      <c r="C69" s="59">
        <f t="shared" ref="C69:AG69" si="25">+C67+C68</f>
        <v>1091.8800000000001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1953.65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0.35000000000013642</v>
      </c>
      <c r="C70" s="57">
        <f t="shared" si="26"/>
        <v>2.5269999999998163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2.8769999999999527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4" activePane="bottomRight" state="frozen"/>
      <selection pane="topRight" activeCell="B1" sqref="B1"/>
      <selection pane="bottomLeft" activeCell="A5" sqref="A5"/>
      <selection pane="bottomRight" activeCell="AH68" sqref="AH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91.72</v>
      </c>
      <c r="C12" s="26">
        <v>1384.12</v>
      </c>
      <c r="D12" s="26">
        <v>216.82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1692.6599999999999</v>
      </c>
      <c r="AI12" s="26">
        <v>1692.66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</v>
      </c>
      <c r="D15" s="23">
        <v>73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74</v>
      </c>
    </row>
    <row r="16" spans="1:36" s="32" customFormat="1" x14ac:dyDescent="0.25">
      <c r="A16" s="30" t="s">
        <v>20</v>
      </c>
      <c r="B16" s="31">
        <v>8</v>
      </c>
      <c r="C16" s="31">
        <v>198</v>
      </c>
      <c r="D16" s="31">
        <v>16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222</v>
      </c>
      <c r="AJ16" s="70"/>
    </row>
    <row r="17" spans="1:36" s="47" customFormat="1" x14ac:dyDescent="0.25">
      <c r="A17" s="46" t="s">
        <v>27</v>
      </c>
      <c r="B17" s="22">
        <f>B16*$B$8</f>
        <v>45.6</v>
      </c>
      <c r="C17" s="22">
        <f>C16*$B$8</f>
        <v>1128.6000000000001</v>
      </c>
      <c r="D17" s="22">
        <f t="shared" ref="D17:AG17" si="2">D16*$B$8</f>
        <v>91.2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1265.4000000000001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</v>
      </c>
      <c r="C22" s="20">
        <f t="shared" ref="C22:AG23" si="5">+C16+C18+C20</f>
        <v>198</v>
      </c>
      <c r="D22" s="20">
        <f t="shared" si="5"/>
        <v>16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222</v>
      </c>
    </row>
    <row r="23" spans="1:36" s="47" customFormat="1" x14ac:dyDescent="0.25">
      <c r="A23" s="48" t="s">
        <v>26</v>
      </c>
      <c r="B23" s="19">
        <f>+B17+B19+B21</f>
        <v>45.6</v>
      </c>
      <c r="C23" s="19">
        <f t="shared" si="5"/>
        <v>1128.6000000000001</v>
      </c>
      <c r="D23" s="19">
        <f t="shared" si="5"/>
        <v>91.2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1265.4000000000001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39.479999999999997</v>
      </c>
      <c r="C49" s="44">
        <v>256.88</v>
      </c>
      <c r="D49" s="44">
        <v>34.31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330.67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8.98</v>
      </c>
      <c r="C53" s="44">
        <v>9.18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18.16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18.809999999999999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18.809999999999999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94.06</v>
      </c>
      <c r="C64" s="53">
        <f t="shared" ref="C64:AG64" si="21">+C15+C23+C31+C39+C47+C48+C49+C50+C51+C52+C53+C54+C55+C56+C57+C58+C59+C60+C61+C62+C63</f>
        <v>1395.66</v>
      </c>
      <c r="D64" s="53">
        <f t="shared" si="21"/>
        <v>217.32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1707.04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91.72</v>
      </c>
      <c r="C67" s="57">
        <f t="shared" ref="C67:L67" si="23">C12</f>
        <v>1384.12</v>
      </c>
      <c r="D67" s="57">
        <f t="shared" si="23"/>
        <v>216.82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1692.6599999999999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91.72</v>
      </c>
      <c r="C69" s="59">
        <f t="shared" ref="C69:AG69" si="25">+C67+C68</f>
        <v>1384.12</v>
      </c>
      <c r="D69" s="59">
        <f t="shared" si="25"/>
        <v>216.82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1692.6599999999999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2.3400000000000034</v>
      </c>
      <c r="C70" s="57">
        <f t="shared" si="26"/>
        <v>11.540000000000191</v>
      </c>
      <c r="D70" s="57">
        <f t="shared" si="26"/>
        <v>0.5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14.380000000000194</v>
      </c>
    </row>
    <row r="71" spans="1:34" ht="96" customHeight="1" x14ac:dyDescent="0.25">
      <c r="A71" s="77" t="s">
        <v>96</v>
      </c>
      <c r="B71" s="14" t="s">
        <v>123</v>
      </c>
      <c r="C71" s="14" t="s">
        <v>124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1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44761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1347.16</v>
      </c>
      <c r="C12" s="26">
        <v>4027.36</v>
      </c>
      <c r="D12" s="26">
        <v>1179.1199999999999</v>
      </c>
      <c r="E12" s="26">
        <v>5117.87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11671.51</v>
      </c>
      <c r="AI12" s="26">
        <v>11551.46</v>
      </c>
      <c r="AJ12" s="69">
        <f>+AI12-AH12</f>
        <v>-120.05000000000109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193</v>
      </c>
      <c r="C15" s="23">
        <v>490.5</v>
      </c>
      <c r="D15" s="23">
        <v>174.5</v>
      </c>
      <c r="E15" s="23">
        <v>498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1356</v>
      </c>
    </row>
    <row r="16" spans="1:36" s="32" customFormat="1" x14ac:dyDescent="0.25">
      <c r="A16" s="30" t="s">
        <v>20</v>
      </c>
      <c r="B16" s="31">
        <v>83</v>
      </c>
      <c r="C16" s="31">
        <v>262</v>
      </c>
      <c r="D16" s="31">
        <v>19</v>
      </c>
      <c r="E16" s="31">
        <v>417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781</v>
      </c>
      <c r="AJ16" s="70"/>
    </row>
    <row r="17" spans="1:36" s="47" customFormat="1" x14ac:dyDescent="0.25">
      <c r="A17" s="46" t="s">
        <v>27</v>
      </c>
      <c r="B17" s="22">
        <f>B16*$B$8</f>
        <v>473.1</v>
      </c>
      <c r="C17" s="22">
        <f>C16*$B$8</f>
        <v>1493.4</v>
      </c>
      <c r="D17" s="22">
        <f t="shared" ref="D17:AG17" si="2">D16*$B$8</f>
        <v>108.3</v>
      </c>
      <c r="E17" s="22">
        <f t="shared" si="2"/>
        <v>2376.9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4451.7000000000007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83</v>
      </c>
      <c r="C22" s="20">
        <f t="shared" ref="C22:AG23" si="5">+C16+C18+C20</f>
        <v>262</v>
      </c>
      <c r="D22" s="20">
        <f t="shared" si="5"/>
        <v>19</v>
      </c>
      <c r="E22" s="20">
        <f t="shared" si="5"/>
        <v>417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781</v>
      </c>
    </row>
    <row r="23" spans="1:36" s="47" customFormat="1" x14ac:dyDescent="0.25">
      <c r="A23" s="48" t="s">
        <v>26</v>
      </c>
      <c r="B23" s="19">
        <f>+B17+B19+B21</f>
        <v>473.1</v>
      </c>
      <c r="C23" s="19">
        <f t="shared" si="5"/>
        <v>1493.4</v>
      </c>
      <c r="D23" s="19">
        <f t="shared" si="5"/>
        <v>108.3</v>
      </c>
      <c r="E23" s="19">
        <f t="shared" si="5"/>
        <v>2376.9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4451.7000000000007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600.54999999999995</v>
      </c>
      <c r="C49" s="44">
        <v>1454.87</v>
      </c>
      <c r="D49" s="44"/>
      <c r="E49" s="44">
        <v>1865.73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3921.15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825.37</v>
      </c>
      <c r="E52" s="44">
        <v>105.23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930.6</v>
      </c>
    </row>
    <row r="53" spans="1:34" x14ac:dyDescent="0.25">
      <c r="A53" s="17" t="s">
        <v>18</v>
      </c>
      <c r="B53" s="44">
        <v>83.49</v>
      </c>
      <c r="C53" s="44">
        <v>473.34</v>
      </c>
      <c r="D53" s="44">
        <v>57.08</v>
      </c>
      <c r="E53" s="44">
        <v>278.79000000000002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892.7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118.7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118.7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14.54</v>
      </c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14.54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1350.14</v>
      </c>
      <c r="C64" s="53">
        <f t="shared" ref="C64:AG64" si="21">+C15+C23+C31+C39+C47+C48+C49+C50+C51+C52+C53+C54+C55+C56+C57+C58+C59+C60+C61+C62+C63</f>
        <v>4030.81</v>
      </c>
      <c r="D64" s="53">
        <f t="shared" si="21"/>
        <v>1179.79</v>
      </c>
      <c r="E64" s="53">
        <f t="shared" si="21"/>
        <v>5124.6499999999996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11685.39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1347.16</v>
      </c>
      <c r="C67" s="57">
        <f t="shared" ref="C67:L67" si="23">C12</f>
        <v>4027.36</v>
      </c>
      <c r="D67" s="57">
        <f t="shared" si="23"/>
        <v>1179.1199999999999</v>
      </c>
      <c r="E67" s="57">
        <f t="shared" si="23"/>
        <v>5117.87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11671.51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1347.16</v>
      </c>
      <c r="C69" s="59">
        <f t="shared" ref="C69:AG69" si="25">+C67+C68</f>
        <v>4027.36</v>
      </c>
      <c r="D69" s="59">
        <f t="shared" si="25"/>
        <v>1179.1199999999999</v>
      </c>
      <c r="E69" s="59">
        <f t="shared" si="25"/>
        <v>5117.87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11671.51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2.9800000000000182</v>
      </c>
      <c r="C70" s="57">
        <f t="shared" si="26"/>
        <v>3.4499999999998181</v>
      </c>
      <c r="D70" s="57">
        <f t="shared" si="26"/>
        <v>0.67000000000007276</v>
      </c>
      <c r="E70" s="57">
        <f t="shared" si="26"/>
        <v>6.7799999999997453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13.879999999999654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2022-07-20T19:20:18Z</dcterms:modified>
</cp:coreProperties>
</file>