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xr:revisionPtr revIDLastSave="0" documentId="13_ncr:1_{690B580C-8469-4153-8E36-045380AE9EA1}" xr6:coauthVersionLast="47" xr6:coauthVersionMax="47" xr10:uidLastSave="{00000000-0000-0000-0000-000000000000}"/>
  <bookViews>
    <workbookView xWindow="-120" yWindow="-120" windowWidth="15600" windowHeight="1116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AC69" i="148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AB47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Z64" i="40" s="1"/>
  <c r="Z70" i="40" s="1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AE64" i="40" l="1"/>
  <c r="AE70" i="40" s="1"/>
  <c r="T64" i="40"/>
  <c r="AF64" i="40"/>
  <c r="AF70" i="40" s="1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G47" i="40" s="1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I47" i="40"/>
  <c r="K47" i="40"/>
  <c r="B38" i="40"/>
  <c r="E23" i="40" l="1"/>
  <c r="L39" i="40"/>
  <c r="E47" i="40"/>
  <c r="G23" i="40"/>
  <c r="G64" i="40" s="1"/>
  <c r="G70" i="40" s="1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<sst xmlns="http://schemas.openxmlformats.org/spreadsheetml/2006/main" count="752" uniqueCount="140">
  <si>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</si>
  <si>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</si>
  <si>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</si>
  <si>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</si>
  <si>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</si>
  <si>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</si>
  <si>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</si>
  <si>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</si>
  <si>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</si>
  <si>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</si>
  <si>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</si>
  <si>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</si>
  <si>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</si>
  <si>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</si>
  <si>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</si>
  <si>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</si>
  <si>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</si>
  <si>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</si>
  <si>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</si>
  <si>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</si>
  <si>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</si>
  <si>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</si>
  <si>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</si>
  <si>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</si>
  <si>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</si>
  <si>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</si>
  <si>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</si>
  <si>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</si>
  <si>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</si>
  <si>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</si>
  <si>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</si>
  <si>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</si>
  <si>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</si>
  <si>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</si>
  <si>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</si>
  <si>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</si>
  <si>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</si>
  <si>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</si>
  <si>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</si>
  <si>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</si>
  <si>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</si>
  <si>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</si>
  <si>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</si>
  <si>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</si>
  <si>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</si>
  <si>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</si>
  <si>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</si>
  <si>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</si>
  <si>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</si>
  <si>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</si>
  <si>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</si>
  <si>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</si>
  <si>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</si>
  <si>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</si>
  <si>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</si>
  <si>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</si>
  <si>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</si>
  <si>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</si>
  <si>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</si>
  <si>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</si>
  <si>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</si>
  <si>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</si>
  <si>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</si>
  <si>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</si>
  <si>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</si>
  <si>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</si>
  <si>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</si>
  <si>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</si>
  <si>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</si>
  <si>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</si>
  <si>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</si>
  <si>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</si>
  <si>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</si>
  <si>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</si>
  <si>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</si>
  <si>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</si>
  <si>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</si>
  <si>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</si>
  <si>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</si>
  <si>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</si>
  <si>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</si>
  <si>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</si>
  <si>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</si>
  <si>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</si>
  <si>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</si>
  <si>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</si>
  <si>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</si>
  <si>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</si>
  <si>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</si>
  <si>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</si>
  <si>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</si>
  <si>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</si>
  <si>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</si>
  <si>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</si>
  <si>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</si>
  <si>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</si>
  <si>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</si>
  <si>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</si>
  <si>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</si>
  <si>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</si>
  <si>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</si>
  <si>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</si>
  <si>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</si>
  <si>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</si>
  <si>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</si>
  <si>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</si>
  <si>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</si>
  <si>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</si>
  <si>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</si>
  <si>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</si>
  <si>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</si>
  <si>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</si>
  <si>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</si>
  <si>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</si>
  <si>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</si>
  <si>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</si>
  <si>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</si>
  <si>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</si>
  <si>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</si>
  <si>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</si>
  <si>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</si>
  <si>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</si>
  <si>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</si>
  <si>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52</t>
  </si>
  <si>
    <t>faltante en efectivo</t>
  </si>
  <si>
    <t>fondo 47.50</t>
  </si>
  <si>
    <t>fondo 13.50</t>
  </si>
  <si>
    <t>fondo 19.00</t>
  </si>
  <si>
    <t>fondo 53.00</t>
  </si>
  <si>
    <t>fondo 87.00</t>
  </si>
  <si>
    <t>fondo 38.00</t>
  </si>
  <si>
    <t>faltante de 10$ es sobrante en caja03t</t>
  </si>
  <si>
    <t>faltante de 20$</t>
  </si>
  <si>
    <t>fondo 10.50</t>
  </si>
  <si>
    <t xml:space="preserve">NO MANDAN CIERREDE PUNTO </t>
  </si>
  <si>
    <t>SE PONE POR VERIFICAR</t>
  </si>
  <si>
    <t xml:space="preserve">NO MANDAN CIERRE DE </t>
  </si>
  <si>
    <t xml:space="preserve">PUNTO SE LE CARGA </t>
  </si>
  <si>
    <t xml:space="preserve">POR VERIFICAR </t>
  </si>
  <si>
    <t>MAL REGISTRO DE 1$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</si>
</sst>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38665.39</v>
      </c>
      <c r="C2" s="43">
        <f>MODELO!AH12</f>
        <v>39134.720000000001</v>
      </c>
      <c r="D2" s="43">
        <f>EXQUISITECES!AH12</f>
        <v>10464.25</v>
      </c>
      <c r="E2" s="43">
        <f>HOYADA!AH12</f>
        <v>0</v>
      </c>
      <c r="F2" s="43">
        <f>FARMASTOP!AH12</f>
        <v>3106.75</v>
      </c>
      <c r="G2" s="43">
        <f>BOCAS!AH12</f>
        <v>6990.66</v>
      </c>
      <c r="H2" s="43">
        <f>LAGUNETICA!AH12</f>
        <v>19428.940000000002</v>
      </c>
      <c r="I2" s="43">
        <f>SANANTONIO!AH12</f>
        <v>0</v>
      </c>
      <c r="J2" s="43">
        <f>SUM(B2:I2)</f>
        <v>117790.71</v>
      </c>
    </row>
    <row r="3" spans="1:10" x14ac:dyDescent="0.25">
      <c r="A3" s="46" t="s">
        <v>0</v>
      </c>
      <c r="B3" s="43">
        <f>AUTOMERCADO!AH15</f>
        <v>1377.5</v>
      </c>
      <c r="C3" s="43">
        <f>MODELO!AH15</f>
        <v>1349.5</v>
      </c>
      <c r="D3" s="43">
        <f>EXQUISITECES!AH15</f>
        <v>313.5</v>
      </c>
      <c r="E3" s="43">
        <f>HOYADA!AH15</f>
        <v>0</v>
      </c>
      <c r="F3" s="43">
        <f>FARMASTOP!AH15</f>
        <v>111.5</v>
      </c>
      <c r="G3" s="43">
        <f>BOCAS!AH15</f>
        <v>20</v>
      </c>
      <c r="H3" s="43">
        <f>LAGUNETICA!AH15</f>
        <v>2130</v>
      </c>
      <c r="I3" s="43">
        <f>SANANTONIO!AH15</f>
        <v>0</v>
      </c>
      <c r="J3" s="43">
        <f t="shared" ref="J3:J52" si="0">SUM(B3:I3)</f>
        <v>5302</v>
      </c>
    </row>
    <row r="4" spans="1:10" x14ac:dyDescent="0.25">
      <c r="A4" s="73" t="s">
        <v>20</v>
      </c>
      <c r="B4" s="43">
        <f>AUTOMERCADO!AH16</f>
        <v>2670</v>
      </c>
      <c r="C4" s="43">
        <f>MODELO!AH16</f>
        <v>2817</v>
      </c>
      <c r="D4" s="43">
        <f>EXQUISITECES!AH16</f>
        <v>960</v>
      </c>
      <c r="E4" s="43">
        <f>HOYADA!AH16</f>
        <v>0</v>
      </c>
      <c r="F4" s="43">
        <f>FARMASTOP!AH16</f>
        <v>181</v>
      </c>
      <c r="G4" s="43">
        <f>BOCAS!AH16</f>
        <v>579</v>
      </c>
      <c r="H4" s="43">
        <f>LAGUNETICA!AH16</f>
        <v>1904</v>
      </c>
      <c r="I4" s="43">
        <f>SANANTONIO!AH16</f>
        <v>0</v>
      </c>
      <c r="J4" s="43">
        <f t="shared" si="0"/>
        <v>9111</v>
      </c>
    </row>
    <row r="5" spans="1:10" x14ac:dyDescent="0.25">
      <c r="A5" s="46" t="s">
        <v>27</v>
      </c>
      <c r="B5" s="43">
        <f>AUTOMERCADO!AH17</f>
        <v>14845.199999999999</v>
      </c>
      <c r="C5" s="43">
        <f>MODELO!AH17</f>
        <v>15662.52</v>
      </c>
      <c r="D5" s="43">
        <f>EXQUISITECES!AH17</f>
        <v>5337.5999999999995</v>
      </c>
      <c r="E5" s="43">
        <f>HOYADA!AH17</f>
        <v>0</v>
      </c>
      <c r="F5" s="43">
        <f>FARMASTOP!AH17</f>
        <v>1006.3599999999999</v>
      </c>
      <c r="G5" s="43">
        <f>BOCAS!AH17</f>
        <v>3219.24</v>
      </c>
      <c r="H5" s="43">
        <f>LAGUNETICA!AH17</f>
        <v>10548.16</v>
      </c>
      <c r="I5" s="43">
        <f>SANANTONIO!AH17</f>
        <v>0</v>
      </c>
      <c r="J5" s="43">
        <f t="shared" si="0"/>
        <v>50619.08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2670</v>
      </c>
      <c r="C10" s="43">
        <f>MODELO!AH22</f>
        <v>2817</v>
      </c>
      <c r="D10" s="43">
        <f>EXQUISITECES!AH22</f>
        <v>960</v>
      </c>
      <c r="E10" s="43">
        <f>HOYADA!AH22</f>
        <v>0</v>
      </c>
      <c r="F10" s="43">
        <f>FARMASTOP!AH22</f>
        <v>181</v>
      </c>
      <c r="G10" s="43">
        <f>BOCAS!AH22</f>
        <v>579</v>
      </c>
      <c r="H10" s="43">
        <f>LAGUNETICA!AH22</f>
        <v>1904</v>
      </c>
      <c r="I10" s="43">
        <f>SANANTONIO!AH22</f>
        <v>0</v>
      </c>
      <c r="J10" s="43">
        <f t="shared" si="0"/>
        <v>9111</v>
      </c>
    </row>
    <row r="11" spans="1:10" x14ac:dyDescent="0.25">
      <c r="A11" s="48" t="s">
        <v>26</v>
      </c>
      <c r="B11" s="43">
        <f>AUTOMERCADO!AH23</f>
        <v>14845.199999999999</v>
      </c>
      <c r="C11" s="43">
        <f>MODELO!AH23</f>
        <v>15662.52</v>
      </c>
      <c r="D11" s="43">
        <f>EXQUISITECES!AH23</f>
        <v>5337.5999999999995</v>
      </c>
      <c r="E11" s="43">
        <f>HOYADA!AH23</f>
        <v>0</v>
      </c>
      <c r="F11" s="43">
        <f>FARMASTOP!AH23</f>
        <v>1006.3599999999999</v>
      </c>
      <c r="G11" s="43">
        <f>BOCAS!AH23</f>
        <v>3219.24</v>
      </c>
      <c r="H11" s="43">
        <f>LAGUNETICA!AH23</f>
        <v>10548.16</v>
      </c>
      <c r="I11" s="43">
        <f>SANANTONIO!AH23</f>
        <v>0</v>
      </c>
      <c r="J11" s="43">
        <f t="shared" si="0"/>
        <v>50619.08</v>
      </c>
    </row>
    <row r="12" spans="1:10" x14ac:dyDescent="0.25">
      <c r="A12" s="46" t="s">
        <v>28</v>
      </c>
      <c r="B12" s="43">
        <f>AUTOMERCADO!AH24</f>
        <v>1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</v>
      </c>
    </row>
    <row r="13" spans="1:10" x14ac:dyDescent="0.25">
      <c r="A13" s="46" t="s">
        <v>31</v>
      </c>
      <c r="B13" s="43">
        <f>AUTOMERCADO!AH25</f>
        <v>5.8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5.8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</v>
      </c>
    </row>
    <row r="19" spans="1:10" x14ac:dyDescent="0.25">
      <c r="A19" s="48" t="s">
        <v>33</v>
      </c>
      <c r="B19" s="43">
        <f>AUTOMERCADO!AH31</f>
        <v>5.8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5.8</v>
      </c>
    </row>
    <row r="20" spans="1:10" x14ac:dyDescent="0.25">
      <c r="A20" s="46" t="s">
        <v>34</v>
      </c>
      <c r="B20" s="43">
        <f>AUTOMERCADO!AH32</f>
        <v>675.4</v>
      </c>
      <c r="C20" s="43">
        <f>MODELO!AH32</f>
        <v>67.179999999999993</v>
      </c>
      <c r="D20" s="43">
        <f>EXQUISITECES!AH32</f>
        <v>15.14</v>
      </c>
      <c r="E20" s="43">
        <f>HOYADA!AH32</f>
        <v>0</v>
      </c>
      <c r="F20" s="43">
        <f>FARMASTOP!AH32</f>
        <v>0</v>
      </c>
      <c r="G20" s="43">
        <f>BOCAS!AH32</f>
        <v>34</v>
      </c>
      <c r="H20" s="43">
        <f>LAGUNETICA!AH32</f>
        <v>0</v>
      </c>
      <c r="I20" s="43">
        <f>SANANTONIO!AH32</f>
        <v>0</v>
      </c>
      <c r="J20" s="43">
        <f t="shared" si="0"/>
        <v>791.71999999999991</v>
      </c>
    </row>
    <row r="21" spans="1:10" x14ac:dyDescent="0.25">
      <c r="A21" s="46" t="s">
        <v>35</v>
      </c>
      <c r="B21" s="43">
        <f>AUTOMERCADO!AH33</f>
        <v>3755.2239999999997</v>
      </c>
      <c r="C21" s="43">
        <f>MODELO!AH33</f>
        <v>373.52079999999995</v>
      </c>
      <c r="D21" s="43">
        <f>EXQUISITECES!AH33</f>
        <v>84.178399999999996</v>
      </c>
      <c r="E21" s="43">
        <f>HOYADA!AH33</f>
        <v>0</v>
      </c>
      <c r="F21" s="43">
        <f>FARMASTOP!AH33</f>
        <v>0</v>
      </c>
      <c r="G21" s="43">
        <f>BOCAS!AH33</f>
        <v>189.03999999999996</v>
      </c>
      <c r="H21" s="43">
        <f>LAGUNETICA!AH33</f>
        <v>0</v>
      </c>
      <c r="I21" s="43">
        <f>SANANTONIO!AH33</f>
        <v>0</v>
      </c>
      <c r="J21" s="43">
        <f t="shared" si="0"/>
        <v>4401.9631999999992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675.4</v>
      </c>
      <c r="C26" s="43">
        <f>MODELO!AH38</f>
        <v>67.179999999999993</v>
      </c>
      <c r="D26" s="43">
        <f>EXQUISITECES!AH38</f>
        <v>15.14</v>
      </c>
      <c r="E26" s="43">
        <f>HOYADA!AH38</f>
        <v>0</v>
      </c>
      <c r="F26" s="43">
        <f>FARMASTOP!AH38</f>
        <v>0</v>
      </c>
      <c r="G26" s="43">
        <f>BOCAS!AH38</f>
        <v>34</v>
      </c>
      <c r="H26" s="43">
        <f>LAGUNETICA!AH38</f>
        <v>0</v>
      </c>
      <c r="I26" s="43">
        <f>SANANTONIO!AH38</f>
        <v>0</v>
      </c>
      <c r="J26" s="43">
        <f t="shared" si="0"/>
        <v>791.71999999999991</v>
      </c>
    </row>
    <row r="27" spans="1:10" x14ac:dyDescent="0.25">
      <c r="A27" s="48" t="s">
        <v>42</v>
      </c>
      <c r="B27" s="43">
        <f>AUTOMERCADO!AH39</f>
        <v>3755.2239999999997</v>
      </c>
      <c r="C27" s="43">
        <f>MODELO!AH39</f>
        <v>373.52079999999995</v>
      </c>
      <c r="D27" s="43">
        <f>EXQUISITECES!AH39</f>
        <v>84.178399999999996</v>
      </c>
      <c r="E27" s="43">
        <f>HOYADA!AH39</f>
        <v>0</v>
      </c>
      <c r="F27" s="43">
        <f>FARMASTOP!AH39</f>
        <v>0</v>
      </c>
      <c r="G27" s="43">
        <f>BOCAS!AH39</f>
        <v>189.03999999999996</v>
      </c>
      <c r="H27" s="43">
        <f>LAGUNETICA!AH39</f>
        <v>0</v>
      </c>
      <c r="I27" s="43">
        <f>SANANTONIO!AH39</f>
        <v>0</v>
      </c>
      <c r="J27" s="43">
        <f t="shared" si="0"/>
        <v>4401.9631999999992</v>
      </c>
    </row>
    <row r="28" spans="1:10" x14ac:dyDescent="0.25">
      <c r="A28" s="46" t="s">
        <v>43</v>
      </c>
      <c r="B28" s="43">
        <f>AUTOMERCADO!AH40</f>
        <v>209.82</v>
      </c>
      <c r="C28" s="43">
        <f>MODELO!AH40</f>
        <v>74.320000000000007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11.05</v>
      </c>
      <c r="I28" s="43">
        <f>SANANTONIO!AH40</f>
        <v>0</v>
      </c>
      <c r="J28" s="43">
        <f t="shared" si="0"/>
        <v>295.19</v>
      </c>
    </row>
    <row r="29" spans="1:10" x14ac:dyDescent="0.25">
      <c r="A29" s="46" t="s">
        <v>44</v>
      </c>
      <c r="B29" s="43">
        <f>AUTOMERCADO!AH41</f>
        <v>1166.5991999999999</v>
      </c>
      <c r="C29" s="43">
        <f>MODELO!AH41</f>
        <v>413.2192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61.217000000000006</v>
      </c>
      <c r="I29" s="43">
        <f>SANANTONIO!AH41</f>
        <v>0</v>
      </c>
      <c r="J29" s="43">
        <f t="shared" si="0"/>
        <v>1641.0354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209.82</v>
      </c>
      <c r="C34" s="43">
        <f>MODELO!AH46</f>
        <v>74.320000000000007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11.05</v>
      </c>
      <c r="I34" s="43">
        <f>SANANTONIO!AH46</f>
        <v>0</v>
      </c>
      <c r="J34" s="43">
        <f t="shared" si="0"/>
        <v>295.19</v>
      </c>
    </row>
    <row r="35" spans="1:10" x14ac:dyDescent="0.25">
      <c r="A35" s="48" t="s">
        <v>48</v>
      </c>
      <c r="B35" s="43">
        <f>AUTOMERCADO!AH47</f>
        <v>1166.5991999999999</v>
      </c>
      <c r="C35" s="43">
        <f>MODELO!AH47</f>
        <v>413.2192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61.217000000000006</v>
      </c>
      <c r="I35" s="43">
        <f>SANANTONIO!AH47</f>
        <v>0</v>
      </c>
      <c r="J35" s="43">
        <f t="shared" si="0"/>
        <v>1641.0354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14464.829999999998</v>
      </c>
      <c r="C37" s="43">
        <f>MODELO!AH49</f>
        <v>14595.050000000001</v>
      </c>
      <c r="D37" s="43">
        <f>EXQUISITECES!AH49</f>
        <v>4207.4000000000005</v>
      </c>
      <c r="E37" s="43">
        <f>HOYADA!AH49</f>
        <v>0</v>
      </c>
      <c r="F37" s="43">
        <f>FARMASTOP!AH49</f>
        <v>1898.2599999999998</v>
      </c>
      <c r="G37" s="43">
        <f>BOCAS!AH49</f>
        <v>3350.4300000000003</v>
      </c>
      <c r="H37" s="43">
        <f>LAGUNETICA!AH49</f>
        <v>2147.4</v>
      </c>
      <c r="I37" s="43">
        <f>SANANTONIO!AH49</f>
        <v>0</v>
      </c>
      <c r="J37" s="43">
        <f t="shared" si="0"/>
        <v>40663.370000000003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2659.1800000000003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3185.94</v>
      </c>
      <c r="I40" s="43">
        <f>SANANTONIO!AH52</f>
        <v>0</v>
      </c>
      <c r="J40" s="43">
        <f t="shared" si="0"/>
        <v>5845.1200000000008</v>
      </c>
    </row>
    <row r="41" spans="1:10" x14ac:dyDescent="0.25">
      <c r="A41" s="74" t="s">
        <v>18</v>
      </c>
      <c r="B41" s="43">
        <f>AUTOMERCADO!AH53</f>
        <v>1413.67</v>
      </c>
      <c r="C41" s="43">
        <f>MODELO!AH53</f>
        <v>3690.14</v>
      </c>
      <c r="D41" s="43">
        <f>EXQUISITECES!AH53</f>
        <v>558.9</v>
      </c>
      <c r="E41" s="43">
        <f>HOYADA!AH53</f>
        <v>0</v>
      </c>
      <c r="F41" s="43">
        <f>FARMASTOP!AH53</f>
        <v>62.34</v>
      </c>
      <c r="G41" s="43">
        <f>BOCAS!AH53</f>
        <v>199.37</v>
      </c>
      <c r="H41" s="43">
        <f>LAGUNETICA!AH53</f>
        <v>1211.1500000000001</v>
      </c>
      <c r="I41" s="43">
        <f>SANANTONIO!AH53</f>
        <v>0</v>
      </c>
      <c r="J41" s="43">
        <f t="shared" si="0"/>
        <v>7135.57</v>
      </c>
    </row>
    <row r="42" spans="1:10" x14ac:dyDescent="0.25">
      <c r="A42" s="74" t="s">
        <v>114</v>
      </c>
      <c r="B42" s="43">
        <f>AUTOMERCADO!AH54</f>
        <v>493.7</v>
      </c>
      <c r="C42" s="43">
        <f>MODELO!AH54</f>
        <v>174.94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668.64</v>
      </c>
    </row>
    <row r="43" spans="1:10" x14ac:dyDescent="0.25">
      <c r="A43" s="74" t="s">
        <v>52</v>
      </c>
      <c r="B43" s="43">
        <f>AUTOMERCADO!AH55</f>
        <v>995.24</v>
      </c>
      <c r="C43" s="43">
        <f>MODELO!AH55</f>
        <v>398.62999999999994</v>
      </c>
      <c r="D43" s="43">
        <f>EXQUISITECES!AH55</f>
        <v>21.47</v>
      </c>
      <c r="E43" s="43">
        <f>HOYADA!AH55</f>
        <v>0</v>
      </c>
      <c r="F43" s="43">
        <f>FARMASTOP!AH55</f>
        <v>33.53</v>
      </c>
      <c r="G43" s="43">
        <f>BOCAS!AH55</f>
        <v>45.87</v>
      </c>
      <c r="H43" s="43">
        <f>LAGUNETICA!AH55</f>
        <v>109.13</v>
      </c>
      <c r="I43" s="43">
        <f>SANANTONIO!AH55</f>
        <v>0</v>
      </c>
      <c r="J43" s="43">
        <f t="shared" si="0"/>
        <v>1603.87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82.949999999999989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82.949999999999989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53.95</v>
      </c>
      <c r="I47" s="43">
        <f>SANANTONIO!AH59</f>
        <v>0</v>
      </c>
      <c r="J47" s="43">
        <f t="shared" si="0"/>
        <v>53.95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38517.763200000001</v>
      </c>
      <c r="C52" s="75">
        <f>MODELO!AH64</f>
        <v>39399.65</v>
      </c>
      <c r="D52" s="75">
        <f>EXQUISITECES!AH64</f>
        <v>10523.0484</v>
      </c>
      <c r="E52" s="75">
        <f>HOYADA!AH64</f>
        <v>0</v>
      </c>
      <c r="F52" s="75">
        <f>FARMASTOP!AH64</f>
        <v>3111.99</v>
      </c>
      <c r="G52" s="75">
        <f>BOCAS!AH64</f>
        <v>7023.9499999999989</v>
      </c>
      <c r="H52" s="75">
        <f>LAGUNETICA!AH64</f>
        <v>19446.947</v>
      </c>
      <c r="I52" s="75">
        <f>SANANTONIO!AH64</f>
        <v>0</v>
      </c>
      <c r="J52" s="75">
        <f t="shared" si="0"/>
        <v>118023.34860000001</v>
      </c>
    </row>
    <row r="53" spans="1:10" x14ac:dyDescent="0.25">
      <c r="A53" s="56" t="s">
        <v>3</v>
      </c>
      <c r="B53" s="43">
        <f>B2</f>
        <v>38665.39</v>
      </c>
      <c r="C53" s="43">
        <f t="shared" ref="C53:I53" si="1">C2</f>
        <v>39134.720000000001</v>
      </c>
      <c r="D53" s="43">
        <f t="shared" si="1"/>
        <v>10464.25</v>
      </c>
      <c r="E53" s="43">
        <f t="shared" si="1"/>
        <v>0</v>
      </c>
      <c r="F53" s="43">
        <f t="shared" si="1"/>
        <v>3106.75</v>
      </c>
      <c r="G53" s="43">
        <f t="shared" si="1"/>
        <v>6990.66</v>
      </c>
      <c r="H53" s="43">
        <f t="shared" si="1"/>
        <v>19428.940000000002</v>
      </c>
      <c r="I53" s="43">
        <f t="shared" si="1"/>
        <v>0</v>
      </c>
      <c r="J53" s="43">
        <f>J2</f>
        <v>117790.71</v>
      </c>
    </row>
    <row r="54" spans="1:10" x14ac:dyDescent="0.25">
      <c r="A54" s="58" t="s">
        <v>95</v>
      </c>
      <c r="B54" s="43">
        <f>+B52-B53</f>
        <v>-147.62679999999818</v>
      </c>
      <c r="C54" s="43">
        <f t="shared" ref="C54:I54" si="2">+C52-C53</f>
        <v>264.93000000000029</v>
      </c>
      <c r="D54" s="43">
        <f t="shared" si="2"/>
        <v>58.798399999999674</v>
      </c>
      <c r="E54" s="43">
        <f t="shared" si="2"/>
        <v>0</v>
      </c>
      <c r="F54" s="43">
        <f t="shared" si="2"/>
        <v>5.2399999999997817</v>
      </c>
      <c r="G54" s="43">
        <f t="shared" si="2"/>
        <v>33.289999999999054</v>
      </c>
      <c r="H54" s="43">
        <f t="shared" si="2"/>
        <v>18.006999999997788</v>
      </c>
      <c r="I54" s="43">
        <f t="shared" si="2"/>
        <v>0</v>
      </c>
      <c r="J54" s="43">
        <f>+J52-J53</f>
        <v>232.63860000000568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B61" activePane="bottomRight" state="frozen"/>
      <selection pane="topRight" activeCell="B1" sqref="B1"/>
      <selection pane="bottomLeft" activeCell="A5" sqref="A5"/>
      <selection pane="bottomRight" activeCell="F72" sqref="F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67</v>
      </c>
      <c r="O11" s="5" t="s">
        <v>68</v>
      </c>
      <c r="P11" s="5" t="s">
        <v>76</v>
      </c>
      <c r="Q11" s="5" t="s">
        <v>79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9208.7900000000009</v>
      </c>
      <c r="C12" s="26">
        <v>10410.23</v>
      </c>
      <c r="D12" s="26">
        <v>7488.47</v>
      </c>
      <c r="E12" s="26">
        <v>7177.38</v>
      </c>
      <c r="F12" s="26">
        <v>4380.5200000000004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38665.39</v>
      </c>
      <c r="AI12" s="26"/>
      <c r="AJ12" s="69">
        <f>+AI12-AH12</f>
        <v>-38665.39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1162.5</v>
      </c>
      <c r="C15" s="23">
        <v>91</v>
      </c>
      <c r="D15" s="23">
        <v>93.5</v>
      </c>
      <c r="E15" s="23">
        <v>30.5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1377.5</v>
      </c>
    </row>
    <row r="16" spans="1:36" s="32" customFormat="1" x14ac:dyDescent="0.25">
      <c r="A16" s="30" t="s">
        <v>20</v>
      </c>
      <c r="B16" s="31">
        <v>441</v>
      </c>
      <c r="C16" s="31">
        <v>770</v>
      </c>
      <c r="D16" s="31">
        <v>667</v>
      </c>
      <c r="E16" s="31">
        <v>644</v>
      </c>
      <c r="F16" s="31">
        <v>148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2670</v>
      </c>
      <c r="AJ16" s="70"/>
    </row>
    <row r="17" spans="1:36" s="47" customFormat="1" x14ac:dyDescent="0.25">
      <c r="A17" s="46" t="s">
        <v>27</v>
      </c>
      <c r="B17" s="22">
        <f>B16*$B$8</f>
        <v>2451.96</v>
      </c>
      <c r="C17" s="22">
        <f>C16*$B$8</f>
        <v>4281.2</v>
      </c>
      <c r="D17" s="22">
        <f t="shared" ref="D17:L17" si="2">D16*$B$8</f>
        <v>3708.5199999999995</v>
      </c>
      <c r="E17" s="22">
        <f t="shared" si="2"/>
        <v>3580.64</v>
      </c>
      <c r="F17" s="22">
        <f t="shared" si="2"/>
        <v>822.88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14845.199999999999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441</v>
      </c>
      <c r="C22" s="20">
        <f t="shared" ref="C22:L22" si="11">+C16+C18+C20</f>
        <v>770</v>
      </c>
      <c r="D22" s="20">
        <f t="shared" si="11"/>
        <v>667</v>
      </c>
      <c r="E22" s="20">
        <f t="shared" si="11"/>
        <v>644</v>
      </c>
      <c r="F22" s="20">
        <f t="shared" si="11"/>
        <v>148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2670</v>
      </c>
    </row>
    <row r="23" spans="1:36" s="47" customFormat="1" x14ac:dyDescent="0.25">
      <c r="A23" s="48" t="s">
        <v>26</v>
      </c>
      <c r="B23" s="19">
        <f>+B17+B19+B21</f>
        <v>2451.96</v>
      </c>
      <c r="C23" s="19">
        <f t="shared" ref="C23:L23" si="14">+C17+C19+C21</f>
        <v>4281.2</v>
      </c>
      <c r="D23" s="19">
        <f t="shared" si="14"/>
        <v>3708.5199999999995</v>
      </c>
      <c r="E23" s="19">
        <f t="shared" si="14"/>
        <v>3580.64</v>
      </c>
      <c r="F23" s="19">
        <f t="shared" si="14"/>
        <v>822.88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14845.199999999999</v>
      </c>
    </row>
    <row r="24" spans="1:36" x14ac:dyDescent="0.25">
      <c r="A24" s="13" t="s">
        <v>28</v>
      </c>
      <c r="B24" s="34"/>
      <c r="C24" s="34"/>
      <c r="D24" s="34">
        <v>1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5.8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5.8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1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5.8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5.8</v>
      </c>
    </row>
    <row r="32" spans="1:36" x14ac:dyDescent="0.25">
      <c r="A32" s="13" t="s">
        <v>34</v>
      </c>
      <c r="B32" s="36">
        <v>182.12</v>
      </c>
      <c r="C32" s="36">
        <v>360.26</v>
      </c>
      <c r="D32" s="36">
        <v>78.739999999999995</v>
      </c>
      <c r="E32" s="36"/>
      <c r="F32" s="36">
        <v>54.28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675.4</v>
      </c>
    </row>
    <row r="33" spans="1:34" s="47" customFormat="1" x14ac:dyDescent="0.25">
      <c r="A33" s="46" t="s">
        <v>35</v>
      </c>
      <c r="B33" s="22">
        <f>B32*$B$8</f>
        <v>1012.5871999999999</v>
      </c>
      <c r="C33" s="22">
        <f t="shared" ref="C33:L33" si="30">C32*$B$8</f>
        <v>2003.0455999999999</v>
      </c>
      <c r="D33" s="22">
        <f t="shared" si="30"/>
        <v>437.79439999999994</v>
      </c>
      <c r="E33" s="22">
        <f t="shared" si="30"/>
        <v>0</v>
      </c>
      <c r="F33" s="22">
        <f t="shared" si="30"/>
        <v>301.79679999999996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3755.2239999999997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182.12</v>
      </c>
      <c r="C38" s="20">
        <f t="shared" ref="C38:L38" si="39">+C32+C34+C36</f>
        <v>360.26</v>
      </c>
      <c r="D38" s="20">
        <f t="shared" si="39"/>
        <v>78.739999999999995</v>
      </c>
      <c r="E38" s="20">
        <f t="shared" si="39"/>
        <v>0</v>
      </c>
      <c r="F38" s="20">
        <f t="shared" si="39"/>
        <v>54.28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675.4</v>
      </c>
    </row>
    <row r="39" spans="1:34" s="47" customFormat="1" x14ac:dyDescent="0.25">
      <c r="A39" s="48" t="s">
        <v>42</v>
      </c>
      <c r="B39" s="19">
        <f>+B33+B35+B37</f>
        <v>1012.5871999999999</v>
      </c>
      <c r="C39" s="19">
        <f t="shared" ref="C39:L39" si="42">+C33+C35+C37</f>
        <v>2003.0455999999999</v>
      </c>
      <c r="D39" s="19">
        <f t="shared" si="42"/>
        <v>437.79439999999994</v>
      </c>
      <c r="E39" s="19">
        <f t="shared" si="42"/>
        <v>0</v>
      </c>
      <c r="F39" s="19">
        <f t="shared" si="42"/>
        <v>301.79679999999996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3755.2239999999997</v>
      </c>
    </row>
    <row r="40" spans="1:34" x14ac:dyDescent="0.25">
      <c r="A40" s="13" t="s">
        <v>43</v>
      </c>
      <c r="B40" s="36">
        <v>75.38</v>
      </c>
      <c r="C40" s="36">
        <v>21.34</v>
      </c>
      <c r="D40" s="36">
        <v>99.36</v>
      </c>
      <c r="E40" s="36">
        <v>13.74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209.82</v>
      </c>
    </row>
    <row r="41" spans="1:34" s="47" customFormat="1" x14ac:dyDescent="0.25">
      <c r="A41" s="46" t="s">
        <v>44</v>
      </c>
      <c r="B41" s="22">
        <f>B40*$B$8</f>
        <v>419.11279999999994</v>
      </c>
      <c r="C41" s="22">
        <f t="shared" ref="C41:L41" si="45">C40*$B$8</f>
        <v>118.65039999999999</v>
      </c>
      <c r="D41" s="22">
        <f t="shared" si="45"/>
        <v>552.44159999999999</v>
      </c>
      <c r="E41" s="22">
        <f t="shared" si="45"/>
        <v>76.39439999999999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1166.5991999999999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75.38</v>
      </c>
      <c r="C46" s="20">
        <f t="shared" ref="C46:L46" si="54">+C40+C42+C44</f>
        <v>21.34</v>
      </c>
      <c r="D46" s="20">
        <f t="shared" si="54"/>
        <v>99.36</v>
      </c>
      <c r="E46" s="20">
        <f t="shared" si="54"/>
        <v>13.74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209.82</v>
      </c>
    </row>
    <row r="47" spans="1:34" s="47" customFormat="1" x14ac:dyDescent="0.25">
      <c r="A47" s="48" t="s">
        <v>48</v>
      </c>
      <c r="B47" s="19">
        <f>+B41+B43+B45</f>
        <v>419.11279999999994</v>
      </c>
      <c r="C47" s="19">
        <f t="shared" ref="C47:L47" si="57">+C41+C43+C45</f>
        <v>118.65039999999999</v>
      </c>
      <c r="D47" s="19">
        <f t="shared" si="57"/>
        <v>552.44159999999999</v>
      </c>
      <c r="E47" s="19">
        <f t="shared" si="57"/>
        <v>76.39439999999999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1166.5991999999999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3643.33</v>
      </c>
      <c r="C49" s="44">
        <v>2781.7</v>
      </c>
      <c r="D49" s="44">
        <v>2396.5300000000002</v>
      </c>
      <c r="E49" s="44">
        <v>2636.81</v>
      </c>
      <c r="F49" s="44">
        <v>3006.46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14464.829999999998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452.09</v>
      </c>
      <c r="C53" s="44">
        <v>292.47000000000003</v>
      </c>
      <c r="D53" s="44">
        <v>15.9</v>
      </c>
      <c r="E53" s="44">
        <v>448.07</v>
      </c>
      <c r="F53" s="44">
        <v>205.14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1413.67</v>
      </c>
    </row>
    <row r="54" spans="1:34" x14ac:dyDescent="0.25">
      <c r="A54" s="17" t="s">
        <v>114</v>
      </c>
      <c r="B54" s="44"/>
      <c r="C54" s="44">
        <v>493.7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493.7</v>
      </c>
    </row>
    <row r="55" spans="1:34" x14ac:dyDescent="0.25">
      <c r="A55" s="17" t="s">
        <v>52</v>
      </c>
      <c r="B55" s="44">
        <v>66.959999999999994</v>
      </c>
      <c r="C55" s="44">
        <v>297.11</v>
      </c>
      <c r="D55" s="44">
        <v>280.70999999999998</v>
      </c>
      <c r="E55" s="44">
        <v>293.62</v>
      </c>
      <c r="F55" s="44">
        <v>56.84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995.24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9208.5399999999991</v>
      </c>
      <c r="C64" s="53">
        <f t="shared" ref="C64:AG64" si="61">+C15+C23+C31+C39+C47+C48+C49+C50+C51+C52+C53+C54+C55+C56+C57+C58+C59+C60+C61+C62+C63</f>
        <v>10358.876000000002</v>
      </c>
      <c r="D64" s="53">
        <f t="shared" si="61"/>
        <v>7491.195999999999</v>
      </c>
      <c r="E64" s="53">
        <f t="shared" si="61"/>
        <v>7066.0343999999996</v>
      </c>
      <c r="F64" s="53">
        <f t="shared" si="61"/>
        <v>4393.1168000000007</v>
      </c>
      <c r="G64" s="53">
        <f t="shared" si="61"/>
        <v>0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38517.763200000001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8 D</v>
      </c>
      <c r="O66" s="55" t="str">
        <f t="shared" si="62"/>
        <v>CAJA 8 N</v>
      </c>
      <c r="P66" s="55" t="str">
        <f t="shared" si="62"/>
        <v>CAJA 12 N</v>
      </c>
      <c r="Q66" s="55" t="str">
        <f t="shared" si="62"/>
        <v>CAJA 14 D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9208.7900000000009</v>
      </c>
      <c r="C67" s="57">
        <f t="shared" ref="C67:L67" si="63">C12</f>
        <v>10410.23</v>
      </c>
      <c r="D67" s="57">
        <f t="shared" si="63"/>
        <v>7488.47</v>
      </c>
      <c r="E67" s="57">
        <f t="shared" si="63"/>
        <v>7177.38</v>
      </c>
      <c r="F67" s="57">
        <f t="shared" si="63"/>
        <v>4380.5200000000004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38665.39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9208.7900000000009</v>
      </c>
      <c r="C69" s="59">
        <f t="shared" ref="C69:L69" si="67">+C67+C68</f>
        <v>10410.23</v>
      </c>
      <c r="D69" s="59">
        <f t="shared" si="67"/>
        <v>7488.47</v>
      </c>
      <c r="E69" s="59">
        <f t="shared" si="67"/>
        <v>7177.38</v>
      </c>
      <c r="F69" s="59">
        <f t="shared" si="67"/>
        <v>4380.5200000000004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38665.39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-0.25000000000181899</v>
      </c>
      <c r="C70" s="57">
        <f t="shared" si="69"/>
        <v>-51.353999999997541</v>
      </c>
      <c r="D70" s="57">
        <f t="shared" si="69"/>
        <v>2.7259999999987485</v>
      </c>
      <c r="E70" s="57">
        <f t="shared" si="69"/>
        <v>-111.34560000000056</v>
      </c>
      <c r="F70" s="57">
        <f t="shared" si="69"/>
        <v>12.596800000000258</v>
      </c>
      <c r="G70" s="57">
        <f t="shared" si="69"/>
        <v>0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-147.62680000000091</v>
      </c>
    </row>
    <row r="71" spans="1:34" ht="101.25" customHeight="1" x14ac:dyDescent="0.25">
      <c r="A71" s="77" t="s">
        <v>96</v>
      </c>
      <c r="B71" s="14"/>
      <c r="C71" s="14" t="s">
        <v>131</v>
      </c>
      <c r="D71" s="14"/>
      <c r="E71" s="14" t="s">
        <v>132</v>
      </c>
      <c r="F71" s="14" t="s">
        <v>133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J16" sqref="J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3370.36</v>
      </c>
      <c r="C12" s="26">
        <v>4359.43</v>
      </c>
      <c r="D12" s="26">
        <v>2309.4499999999998</v>
      </c>
      <c r="E12" s="26">
        <v>5476.95</v>
      </c>
      <c r="F12" s="26">
        <v>1765.69</v>
      </c>
      <c r="G12" s="26">
        <v>5528.58</v>
      </c>
      <c r="H12" s="26">
        <v>385.22</v>
      </c>
      <c r="I12" s="26">
        <v>4678.6000000000004</v>
      </c>
      <c r="J12" s="26">
        <v>196.23</v>
      </c>
      <c r="K12" s="26">
        <v>1173.25</v>
      </c>
      <c r="L12" s="26">
        <v>3685.02</v>
      </c>
      <c r="M12" s="26">
        <v>2229.61</v>
      </c>
      <c r="N12" s="26">
        <v>3976.33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39134.720000000001</v>
      </c>
      <c r="AI12" s="26">
        <v>38695.120000000003</v>
      </c>
      <c r="AJ12" s="69">
        <f>+AI12-AH12</f>
        <v>-439.59999999999854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252.5</v>
      </c>
      <c r="C15" s="23">
        <v>18</v>
      </c>
      <c r="D15" s="23">
        <v>0</v>
      </c>
      <c r="E15" s="23">
        <v>360</v>
      </c>
      <c r="F15" s="23">
        <v>159.5</v>
      </c>
      <c r="G15" s="23">
        <v>119.5</v>
      </c>
      <c r="H15" s="23">
        <v>0</v>
      </c>
      <c r="I15" s="23">
        <v>269</v>
      </c>
      <c r="J15" s="23">
        <v>12.5</v>
      </c>
      <c r="K15" s="23"/>
      <c r="L15" s="23">
        <v>158.5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1349.5</v>
      </c>
    </row>
    <row r="16" spans="1:36" s="32" customFormat="1" x14ac:dyDescent="0.25">
      <c r="A16" s="30" t="s">
        <v>20</v>
      </c>
      <c r="B16" s="31">
        <v>200</v>
      </c>
      <c r="C16" s="31">
        <v>325</v>
      </c>
      <c r="D16" s="31">
        <v>96</v>
      </c>
      <c r="E16" s="31">
        <v>451</v>
      </c>
      <c r="F16" s="31">
        <v>92</v>
      </c>
      <c r="G16" s="31">
        <v>409</v>
      </c>
      <c r="H16" s="31">
        <v>50</v>
      </c>
      <c r="I16" s="31">
        <v>324</v>
      </c>
      <c r="J16" s="31"/>
      <c r="K16" s="31">
        <v>92</v>
      </c>
      <c r="L16" s="31">
        <v>270</v>
      </c>
      <c r="M16" s="31">
        <v>168</v>
      </c>
      <c r="N16" s="31">
        <v>340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2817</v>
      </c>
      <c r="AJ16" s="70"/>
    </row>
    <row r="17" spans="1:36" s="47" customFormat="1" x14ac:dyDescent="0.25">
      <c r="A17" s="46" t="s">
        <v>27</v>
      </c>
      <c r="B17" s="22">
        <f>B16*$B$8</f>
        <v>1112</v>
      </c>
      <c r="C17" s="22">
        <f>C16*$B$8</f>
        <v>1806.9999999999998</v>
      </c>
      <c r="D17" s="22">
        <f t="shared" ref="D17:AG17" si="2">D16*$B$8</f>
        <v>533.76</v>
      </c>
      <c r="E17" s="22">
        <f t="shared" si="2"/>
        <v>2507.56</v>
      </c>
      <c r="F17" s="22">
        <f t="shared" si="2"/>
        <v>511.52</v>
      </c>
      <c r="G17" s="22">
        <f t="shared" si="2"/>
        <v>2274.04</v>
      </c>
      <c r="H17" s="22">
        <f t="shared" si="2"/>
        <v>278</v>
      </c>
      <c r="I17" s="22">
        <f t="shared" si="2"/>
        <v>1801.4399999999998</v>
      </c>
      <c r="J17" s="22">
        <f t="shared" si="2"/>
        <v>0</v>
      </c>
      <c r="K17" s="22">
        <f t="shared" si="2"/>
        <v>511.52</v>
      </c>
      <c r="L17" s="22">
        <f t="shared" si="2"/>
        <v>1501.1999999999998</v>
      </c>
      <c r="M17" s="22">
        <f t="shared" si="2"/>
        <v>934.07999999999993</v>
      </c>
      <c r="N17" s="22">
        <f t="shared" si="2"/>
        <v>1890.3999999999999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15662.52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200</v>
      </c>
      <c r="C22" s="20">
        <f t="shared" ref="C22:AG23" si="5">+C16+C18+C20</f>
        <v>325</v>
      </c>
      <c r="D22" s="20">
        <f t="shared" si="5"/>
        <v>96</v>
      </c>
      <c r="E22" s="20">
        <f t="shared" si="5"/>
        <v>451</v>
      </c>
      <c r="F22" s="20">
        <f t="shared" si="5"/>
        <v>92</v>
      </c>
      <c r="G22" s="20">
        <f t="shared" si="5"/>
        <v>409</v>
      </c>
      <c r="H22" s="20">
        <f t="shared" si="5"/>
        <v>50</v>
      </c>
      <c r="I22" s="20">
        <f t="shared" si="5"/>
        <v>324</v>
      </c>
      <c r="J22" s="20">
        <f t="shared" si="5"/>
        <v>0</v>
      </c>
      <c r="K22" s="20">
        <f t="shared" si="5"/>
        <v>92</v>
      </c>
      <c r="L22" s="20">
        <f t="shared" si="5"/>
        <v>270</v>
      </c>
      <c r="M22" s="20">
        <f t="shared" si="5"/>
        <v>168</v>
      </c>
      <c r="N22" s="20">
        <f t="shared" si="5"/>
        <v>340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2817</v>
      </c>
    </row>
    <row r="23" spans="1:36" s="47" customFormat="1" x14ac:dyDescent="0.25">
      <c r="A23" s="48" t="s">
        <v>26</v>
      </c>
      <c r="B23" s="19">
        <f>+B17+B19+B21</f>
        <v>1112</v>
      </c>
      <c r="C23" s="19">
        <f t="shared" si="5"/>
        <v>1806.9999999999998</v>
      </c>
      <c r="D23" s="19">
        <f t="shared" si="5"/>
        <v>533.76</v>
      </c>
      <c r="E23" s="19">
        <f t="shared" si="5"/>
        <v>2507.56</v>
      </c>
      <c r="F23" s="19">
        <f t="shared" si="5"/>
        <v>511.52</v>
      </c>
      <c r="G23" s="19">
        <f t="shared" si="5"/>
        <v>2274.04</v>
      </c>
      <c r="H23" s="19">
        <f t="shared" si="5"/>
        <v>278</v>
      </c>
      <c r="I23" s="19">
        <f t="shared" si="5"/>
        <v>1801.4399999999998</v>
      </c>
      <c r="J23" s="19">
        <f t="shared" si="5"/>
        <v>0</v>
      </c>
      <c r="K23" s="19">
        <f t="shared" si="5"/>
        <v>511.52</v>
      </c>
      <c r="L23" s="19">
        <f t="shared" si="5"/>
        <v>1501.1999999999998</v>
      </c>
      <c r="M23" s="19">
        <f t="shared" si="5"/>
        <v>934.07999999999993</v>
      </c>
      <c r="N23" s="19">
        <f t="shared" si="5"/>
        <v>1890.3999999999999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15662.52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30</v>
      </c>
      <c r="E32" s="36"/>
      <c r="F32" s="36"/>
      <c r="G32" s="36">
        <v>12.31</v>
      </c>
      <c r="H32" s="36"/>
      <c r="I32" s="36"/>
      <c r="J32" s="36"/>
      <c r="K32" s="36">
        <v>18.989999999999998</v>
      </c>
      <c r="L32" s="36">
        <v>5.88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67.179999999999993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166.79999999999998</v>
      </c>
      <c r="E33" s="22">
        <f t="shared" si="12"/>
        <v>0</v>
      </c>
      <c r="F33" s="22">
        <f t="shared" si="12"/>
        <v>0</v>
      </c>
      <c r="G33" s="22">
        <f t="shared" si="12"/>
        <v>68.443600000000004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105.58439999999999</v>
      </c>
      <c r="L33" s="22">
        <f t="shared" si="12"/>
        <v>32.692799999999998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373.52079999999995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30</v>
      </c>
      <c r="E38" s="20">
        <f t="shared" si="15"/>
        <v>0</v>
      </c>
      <c r="F38" s="20">
        <f t="shared" si="15"/>
        <v>0</v>
      </c>
      <c r="G38" s="20">
        <f t="shared" si="15"/>
        <v>12.31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18.989999999999998</v>
      </c>
      <c r="L38" s="20">
        <f t="shared" si="15"/>
        <v>5.88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67.179999999999993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166.79999999999998</v>
      </c>
      <c r="E39" s="19">
        <f t="shared" si="15"/>
        <v>0</v>
      </c>
      <c r="F39" s="19">
        <f t="shared" si="15"/>
        <v>0</v>
      </c>
      <c r="G39" s="19">
        <f t="shared" si="15"/>
        <v>68.443600000000004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105.58439999999999</v>
      </c>
      <c r="L39" s="19">
        <f t="shared" si="15"/>
        <v>32.692799999999998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373.52079999999995</v>
      </c>
    </row>
    <row r="40" spans="1:34" x14ac:dyDescent="0.25">
      <c r="A40" s="13" t="s">
        <v>43</v>
      </c>
      <c r="B40" s="36">
        <v>10.45</v>
      </c>
      <c r="C40" s="36"/>
      <c r="D40" s="36">
        <v>27.37</v>
      </c>
      <c r="E40" s="36">
        <v>27.63</v>
      </c>
      <c r="F40" s="36"/>
      <c r="G40" s="36">
        <v>3.87</v>
      </c>
      <c r="H40" s="36"/>
      <c r="I40" s="36"/>
      <c r="J40" s="36"/>
      <c r="K40" s="36"/>
      <c r="L40" s="36"/>
      <c r="M40" s="36">
        <v>5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74.320000000000007</v>
      </c>
    </row>
    <row r="41" spans="1:34" s="47" customFormat="1" x14ac:dyDescent="0.25">
      <c r="A41" s="46" t="s">
        <v>44</v>
      </c>
      <c r="B41" s="22">
        <f>B40*$B$8</f>
        <v>58.10199999999999</v>
      </c>
      <c r="C41" s="22">
        <f t="shared" ref="C41:AG41" si="16">C40*$B$8</f>
        <v>0</v>
      </c>
      <c r="D41" s="22">
        <f t="shared" si="16"/>
        <v>152.1772</v>
      </c>
      <c r="E41" s="22">
        <f t="shared" si="16"/>
        <v>153.62279999999998</v>
      </c>
      <c r="F41" s="22">
        <f t="shared" si="16"/>
        <v>0</v>
      </c>
      <c r="G41" s="22">
        <f t="shared" si="16"/>
        <v>21.517199999999999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27.799999999999997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413.2192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10.45</v>
      </c>
      <c r="C46" s="20">
        <f t="shared" ref="C46:AG47" si="19">+C40+C42+C44</f>
        <v>0</v>
      </c>
      <c r="D46" s="20">
        <f t="shared" si="19"/>
        <v>27.37</v>
      </c>
      <c r="E46" s="20">
        <f t="shared" si="19"/>
        <v>27.63</v>
      </c>
      <c r="F46" s="20">
        <f t="shared" si="19"/>
        <v>0</v>
      </c>
      <c r="G46" s="20">
        <f t="shared" si="19"/>
        <v>3.87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5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74.320000000000007</v>
      </c>
    </row>
    <row r="47" spans="1:34" s="47" customFormat="1" x14ac:dyDescent="0.25">
      <c r="A47" s="48" t="s">
        <v>48</v>
      </c>
      <c r="B47" s="19">
        <f>+B41+B43+B45</f>
        <v>58.10199999999999</v>
      </c>
      <c r="C47" s="19">
        <f t="shared" si="19"/>
        <v>0</v>
      </c>
      <c r="D47" s="19">
        <f t="shared" si="19"/>
        <v>152.1772</v>
      </c>
      <c r="E47" s="19">
        <f t="shared" si="19"/>
        <v>153.62279999999998</v>
      </c>
      <c r="F47" s="19">
        <f t="shared" si="19"/>
        <v>0</v>
      </c>
      <c r="G47" s="19">
        <f t="shared" si="19"/>
        <v>21.517199999999999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27.799999999999997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413.2192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1344.94</v>
      </c>
      <c r="C49" s="44">
        <v>1126.96</v>
      </c>
      <c r="D49" s="44">
        <v>1216.74</v>
      </c>
      <c r="E49" s="44">
        <v>2006.5</v>
      </c>
      <c r="F49" s="44">
        <v>994.99</v>
      </c>
      <c r="G49" s="44">
        <v>2321.85</v>
      </c>
      <c r="H49" s="44">
        <v>0</v>
      </c>
      <c r="I49" s="44"/>
      <c r="J49" s="44">
        <v>184.22</v>
      </c>
      <c r="K49" s="44">
        <v>580.78</v>
      </c>
      <c r="L49" s="44">
        <v>1803.84</v>
      </c>
      <c r="M49" s="45">
        <v>1228.79</v>
      </c>
      <c r="N49" s="45">
        <v>1785.44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14595.050000000001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436.48</v>
      </c>
      <c r="D52" s="44"/>
      <c r="E52" s="44">
        <v>69.78</v>
      </c>
      <c r="F52" s="44"/>
      <c r="G52" s="44"/>
      <c r="H52" s="44">
        <v>107.97</v>
      </c>
      <c r="I52" s="44">
        <v>2044.95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2659.1800000000003</v>
      </c>
    </row>
    <row r="53" spans="1:34" x14ac:dyDescent="0.25">
      <c r="A53" s="17" t="s">
        <v>18</v>
      </c>
      <c r="B53" s="44">
        <v>449.97</v>
      </c>
      <c r="C53" s="44">
        <v>783.72</v>
      </c>
      <c r="D53" s="44">
        <v>289.83</v>
      </c>
      <c r="E53" s="44">
        <v>355.67</v>
      </c>
      <c r="F53" s="44">
        <v>100.78</v>
      </c>
      <c r="G53" s="44">
        <v>704.99</v>
      </c>
      <c r="H53" s="44">
        <v>13.41</v>
      </c>
      <c r="I53" s="44">
        <v>499.66</v>
      </c>
      <c r="J53" s="44"/>
      <c r="K53" s="44"/>
      <c r="L53" s="44"/>
      <c r="M53" s="45">
        <v>106.04</v>
      </c>
      <c r="N53" s="45">
        <v>386.07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3690.14</v>
      </c>
    </row>
    <row r="54" spans="1:34" x14ac:dyDescent="0.25">
      <c r="A54" s="17" t="s">
        <v>114</v>
      </c>
      <c r="B54" s="44"/>
      <c r="C54" s="44">
        <v>12</v>
      </c>
      <c r="D54" s="44"/>
      <c r="E54" s="44"/>
      <c r="F54" s="44"/>
      <c r="G54" s="44">
        <v>23.66</v>
      </c>
      <c r="H54" s="44"/>
      <c r="I54" s="44"/>
      <c r="J54" s="44"/>
      <c r="K54" s="44"/>
      <c r="L54" s="44">
        <v>139.28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174.94</v>
      </c>
    </row>
    <row r="55" spans="1:34" x14ac:dyDescent="0.25">
      <c r="A55" s="17" t="s">
        <v>52</v>
      </c>
      <c r="B55" s="44">
        <v>145.16999999999999</v>
      </c>
      <c r="C55" s="44">
        <v>167.86</v>
      </c>
      <c r="D55" s="44">
        <v>0</v>
      </c>
      <c r="E55" s="44">
        <v>23.53</v>
      </c>
      <c r="F55" s="44"/>
      <c r="G55" s="44"/>
      <c r="H55" s="44"/>
      <c r="I55" s="44"/>
      <c r="J55" s="44"/>
      <c r="K55" s="44"/>
      <c r="L55" s="44">
        <v>58.07</v>
      </c>
      <c r="M55" s="45"/>
      <c r="N55" s="45">
        <v>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398.62999999999994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11.29</v>
      </c>
      <c r="D58" s="44"/>
      <c r="E58" s="44"/>
      <c r="F58" s="44"/>
      <c r="G58" s="44"/>
      <c r="H58" s="44"/>
      <c r="I58" s="44">
        <v>71.66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82.949999999999989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3362.6820000000007</v>
      </c>
      <c r="C64" s="53">
        <f t="shared" ref="C64:AG64" si="21">+C15+C23+C31+C39+C47+C48+C49+C50+C51+C52+C53+C54+C55+C56+C57+C58+C59+C60+C61+C62+C63</f>
        <v>4363.3099999999995</v>
      </c>
      <c r="D64" s="53">
        <f t="shared" si="21"/>
        <v>2359.3071999999997</v>
      </c>
      <c r="E64" s="53">
        <f t="shared" si="21"/>
        <v>5476.6628000000001</v>
      </c>
      <c r="F64" s="53">
        <f t="shared" si="21"/>
        <v>1766.79</v>
      </c>
      <c r="G64" s="53">
        <f t="shared" si="21"/>
        <v>5534.0007999999998</v>
      </c>
      <c r="H64" s="53">
        <f t="shared" si="21"/>
        <v>399.38000000000005</v>
      </c>
      <c r="I64" s="53">
        <f t="shared" si="21"/>
        <v>4686.7099999999991</v>
      </c>
      <c r="J64" s="53">
        <f t="shared" si="21"/>
        <v>196.72</v>
      </c>
      <c r="K64" s="53">
        <f t="shared" si="21"/>
        <v>1197.8843999999999</v>
      </c>
      <c r="L64" s="53">
        <f t="shared" si="21"/>
        <v>3693.5828000000001</v>
      </c>
      <c r="M64" s="53">
        <f t="shared" si="21"/>
        <v>2296.71</v>
      </c>
      <c r="N64" s="53">
        <f t="shared" si="21"/>
        <v>4065.9100000000003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39399.65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5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3370.36</v>
      </c>
      <c r="C67" s="57">
        <f t="shared" ref="C67:L67" si="23">C12</f>
        <v>4359.43</v>
      </c>
      <c r="D67" s="57">
        <f t="shared" si="23"/>
        <v>2309.4499999999998</v>
      </c>
      <c r="E67" s="57">
        <f t="shared" si="23"/>
        <v>5476.95</v>
      </c>
      <c r="F67" s="57">
        <f t="shared" si="23"/>
        <v>1765.69</v>
      </c>
      <c r="G67" s="57">
        <f t="shared" si="23"/>
        <v>5528.58</v>
      </c>
      <c r="H67" s="57">
        <f t="shared" si="23"/>
        <v>385.22</v>
      </c>
      <c r="I67" s="57">
        <f t="shared" si="23"/>
        <v>4678.6000000000004</v>
      </c>
      <c r="J67" s="57">
        <f t="shared" si="23"/>
        <v>196.23</v>
      </c>
      <c r="K67" s="57">
        <f t="shared" si="23"/>
        <v>1173.25</v>
      </c>
      <c r="L67" s="57">
        <f t="shared" si="23"/>
        <v>3685.02</v>
      </c>
      <c r="M67" s="57">
        <f t="shared" si="22"/>
        <v>2229.61</v>
      </c>
      <c r="N67" s="57">
        <f t="shared" si="22"/>
        <v>3976.33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39134.720000000001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3370.36</v>
      </c>
      <c r="C69" s="59">
        <f t="shared" ref="C69:AG69" si="25">+C67+C68</f>
        <v>4359.43</v>
      </c>
      <c r="D69" s="59">
        <f t="shared" si="25"/>
        <v>2309.4499999999998</v>
      </c>
      <c r="E69" s="59">
        <f t="shared" si="25"/>
        <v>5476.95</v>
      </c>
      <c r="F69" s="59">
        <f t="shared" si="25"/>
        <v>1765.69</v>
      </c>
      <c r="G69" s="59">
        <f t="shared" si="25"/>
        <v>5528.58</v>
      </c>
      <c r="H69" s="59">
        <f t="shared" si="25"/>
        <v>385.22</v>
      </c>
      <c r="I69" s="59">
        <f t="shared" si="25"/>
        <v>4678.6000000000004</v>
      </c>
      <c r="J69" s="59">
        <f t="shared" si="25"/>
        <v>196.23</v>
      </c>
      <c r="K69" s="59">
        <f t="shared" si="25"/>
        <v>1173.25</v>
      </c>
      <c r="L69" s="59">
        <f t="shared" si="25"/>
        <v>3685.02</v>
      </c>
      <c r="M69" s="59">
        <f t="shared" si="25"/>
        <v>2229.61</v>
      </c>
      <c r="N69" s="59">
        <f t="shared" si="25"/>
        <v>3976.33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39134.720000000001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-7.6779999999994288</v>
      </c>
      <c r="C70" s="57">
        <f t="shared" si="26"/>
        <v>3.8799999999991996</v>
      </c>
      <c r="D70" s="57">
        <f t="shared" si="26"/>
        <v>49.857199999999921</v>
      </c>
      <c r="E70" s="57">
        <f t="shared" si="26"/>
        <v>-0.28719999999975698</v>
      </c>
      <c r="F70" s="57">
        <f t="shared" si="26"/>
        <v>1.0999999999999091</v>
      </c>
      <c r="G70" s="57">
        <f t="shared" si="26"/>
        <v>5.4207999999998719</v>
      </c>
      <c r="H70" s="57">
        <f t="shared" si="26"/>
        <v>14.160000000000025</v>
      </c>
      <c r="I70" s="57">
        <f t="shared" si="26"/>
        <v>8.1099999999987631</v>
      </c>
      <c r="J70" s="57">
        <f t="shared" si="26"/>
        <v>0.49000000000000909</v>
      </c>
      <c r="K70" s="57">
        <f t="shared" si="26"/>
        <v>24.634399999999914</v>
      </c>
      <c r="L70" s="57">
        <f t="shared" si="26"/>
        <v>8.5628000000001521</v>
      </c>
      <c r="M70" s="57">
        <f t="shared" si="26"/>
        <v>67.099999999999909</v>
      </c>
      <c r="N70" s="57">
        <f t="shared" si="26"/>
        <v>89.580000000000382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264.92999999999887</v>
      </c>
    </row>
    <row r="71" spans="1:34" ht="112.5" customHeight="1" x14ac:dyDescent="0.25">
      <c r="A71" s="77" t="s">
        <v>96</v>
      </c>
      <c r="B71" s="14" t="s">
        <v>124</v>
      </c>
      <c r="C71" s="14"/>
      <c r="D71" s="14" t="s">
        <v>125</v>
      </c>
      <c r="E71" s="14"/>
      <c r="F71" s="14"/>
      <c r="G71" s="14"/>
      <c r="H71" s="14" t="s">
        <v>126</v>
      </c>
      <c r="I71" s="14"/>
      <c r="J71" s="14"/>
      <c r="K71" s="14" t="s">
        <v>127</v>
      </c>
      <c r="L71" s="14"/>
      <c r="M71" s="29" t="s">
        <v>128</v>
      </c>
      <c r="N71" s="29" t="s">
        <v>129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AJ94" sqref="AJ9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2833.43</v>
      </c>
      <c r="C12" s="26">
        <v>2573.0700000000002</v>
      </c>
      <c r="D12" s="26">
        <v>3993.33</v>
      </c>
      <c r="E12" s="26">
        <v>1064.42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10464.25</v>
      </c>
      <c r="AI12" s="26">
        <v>10317.58</v>
      </c>
      <c r="AJ12" s="69">
        <f>+AI12-AH12</f>
        <v>-146.67000000000007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80</v>
      </c>
      <c r="C15" s="23"/>
      <c r="D15" s="23">
        <v>145</v>
      </c>
      <c r="E15" s="23">
        <v>88.5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313.5</v>
      </c>
    </row>
    <row r="16" spans="1:36" s="32" customFormat="1" x14ac:dyDescent="0.25">
      <c r="A16" s="30" t="s">
        <v>20</v>
      </c>
      <c r="B16" s="31">
        <v>374</v>
      </c>
      <c r="C16" s="31">
        <v>280</v>
      </c>
      <c r="D16" s="31">
        <v>306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960</v>
      </c>
      <c r="AJ16" s="70"/>
    </row>
    <row r="17" spans="1:36" s="47" customFormat="1" x14ac:dyDescent="0.25">
      <c r="A17" s="46" t="s">
        <v>27</v>
      </c>
      <c r="B17" s="22">
        <f>B16*$B$8</f>
        <v>2079.44</v>
      </c>
      <c r="C17" s="22">
        <f>C16*$B$8</f>
        <v>1556.8</v>
      </c>
      <c r="D17" s="22">
        <f t="shared" ref="D17:AG17" si="2">D16*$B$8</f>
        <v>1701.36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5337.5999999999995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374</v>
      </c>
      <c r="C22" s="20">
        <f t="shared" ref="C22:AG23" si="5">+C16+C18+C20</f>
        <v>280</v>
      </c>
      <c r="D22" s="20">
        <f t="shared" si="5"/>
        <v>306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960</v>
      </c>
    </row>
    <row r="23" spans="1:36" s="47" customFormat="1" x14ac:dyDescent="0.25">
      <c r="A23" s="48" t="s">
        <v>26</v>
      </c>
      <c r="B23" s="19">
        <f>+B17+B19+B21</f>
        <v>2079.44</v>
      </c>
      <c r="C23" s="19">
        <f t="shared" si="5"/>
        <v>1556.8</v>
      </c>
      <c r="D23" s="19">
        <f t="shared" si="5"/>
        <v>1701.36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5337.5999999999995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15.14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15.14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84.178399999999996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84.178399999999996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15.14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15.14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84.178399999999996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84.178399999999996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621.87</v>
      </c>
      <c r="C49" s="44">
        <v>924.34</v>
      </c>
      <c r="D49" s="44">
        <v>1853.39</v>
      </c>
      <c r="E49" s="44">
        <v>807.8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4207.4000000000005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51.72</v>
      </c>
      <c r="C53" s="44">
        <v>148.71</v>
      </c>
      <c r="D53" s="44">
        <v>211.48</v>
      </c>
      <c r="E53" s="44">
        <v>146.99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558.9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21.47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21.47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2833.0299999999997</v>
      </c>
      <c r="C64" s="53">
        <f t="shared" ref="C64:AG64" si="21">+C15+C23+C31+C39+C47+C48+C49+C50+C51+C52+C53+C54+C55+C56+C57+C58+C59+C60+C61+C62+C63</f>
        <v>2629.85</v>
      </c>
      <c r="D64" s="53">
        <f t="shared" si="21"/>
        <v>3995.4083999999998</v>
      </c>
      <c r="E64" s="53">
        <f t="shared" si="21"/>
        <v>1064.76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10523.0484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2833.43</v>
      </c>
      <c r="C67" s="57">
        <f t="shared" ref="C67:L67" si="23">C12</f>
        <v>2573.0700000000002</v>
      </c>
      <c r="D67" s="57">
        <f t="shared" si="23"/>
        <v>3993.33</v>
      </c>
      <c r="E67" s="57">
        <f t="shared" si="23"/>
        <v>1064.42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10464.25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2833.43</v>
      </c>
      <c r="C69" s="59">
        <f t="shared" ref="C69:AG69" si="25">+C67+C68</f>
        <v>2573.0700000000002</v>
      </c>
      <c r="D69" s="59">
        <f t="shared" si="25"/>
        <v>3993.33</v>
      </c>
      <c r="E69" s="59">
        <f t="shared" si="25"/>
        <v>1064.42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10464.25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-0.40000000000009095</v>
      </c>
      <c r="C70" s="57">
        <f t="shared" si="26"/>
        <v>56.779999999999745</v>
      </c>
      <c r="D70" s="57">
        <f t="shared" si="26"/>
        <v>2.0783999999998741</v>
      </c>
      <c r="E70" s="57">
        <f t="shared" si="26"/>
        <v>0.33999999999991815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58.798399999999447</v>
      </c>
    </row>
    <row r="71" spans="1:34" ht="95.2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1773.23</v>
      </c>
      <c r="C12" s="26">
        <v>1333.52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3106.75</v>
      </c>
      <c r="AI12" s="26">
        <v>3079.24</v>
      </c>
      <c r="AJ12" s="69">
        <f>+AI12-AH12</f>
        <v>-27.510000000000218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85</v>
      </c>
      <c r="C15" s="23">
        <v>26.5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111.5</v>
      </c>
    </row>
    <row r="16" spans="1:36" s="32" customFormat="1" x14ac:dyDescent="0.25">
      <c r="A16" s="30" t="s">
        <v>20</v>
      </c>
      <c r="B16" s="31">
        <v>100</v>
      </c>
      <c r="C16" s="31">
        <v>81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181</v>
      </c>
      <c r="AJ16" s="70"/>
    </row>
    <row r="17" spans="1:36" s="47" customFormat="1" x14ac:dyDescent="0.25">
      <c r="A17" s="46" t="s">
        <v>27</v>
      </c>
      <c r="B17" s="22">
        <f>B16*$B$8</f>
        <v>556</v>
      </c>
      <c r="C17" s="22">
        <f>C16*$B$8</f>
        <v>450.35999999999996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1006.3599999999999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100</v>
      </c>
      <c r="C22" s="20">
        <f t="shared" ref="C22:AG23" si="5">+C16+C18+C20</f>
        <v>81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181</v>
      </c>
    </row>
    <row r="23" spans="1:36" s="47" customFormat="1" x14ac:dyDescent="0.25">
      <c r="A23" s="48" t="s">
        <v>26</v>
      </c>
      <c r="B23" s="19">
        <f>+B17+B19+B21</f>
        <v>556</v>
      </c>
      <c r="C23" s="19">
        <f t="shared" si="5"/>
        <v>450.35999999999996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1006.3599999999999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1125.5999999999999</v>
      </c>
      <c r="C49" s="44">
        <v>772.66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1898.2599999999998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13.8</v>
      </c>
      <c r="C53" s="44">
        <v>48.54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62.34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33.53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33.53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1780.3999999999999</v>
      </c>
      <c r="C64" s="53">
        <f t="shared" ref="C64:AG64" si="21">+C15+C23+C31+C39+C47+C48+C49+C50+C51+C52+C53+C54+C55+C56+C57+C58+C59+C60+C61+C62+C63</f>
        <v>1331.59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3111.99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1773.23</v>
      </c>
      <c r="C67" s="57">
        <f t="shared" ref="C67:L67" si="23">C12</f>
        <v>1333.52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3106.75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1773.23</v>
      </c>
      <c r="C69" s="59">
        <f t="shared" ref="C69:AG69" si="25">+C67+C68</f>
        <v>1333.52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3106.75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7.1699999999998454</v>
      </c>
      <c r="C70" s="57">
        <f t="shared" si="26"/>
        <v>-1.9300000000000637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5.2399999999997817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536.07000000000005</v>
      </c>
      <c r="C12" s="26">
        <v>4131.59</v>
      </c>
      <c r="D12" s="26">
        <v>242.14</v>
      </c>
      <c r="E12" s="26">
        <v>2080.86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6990.66</v>
      </c>
      <c r="AI12" s="26">
        <v>6990.66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10.5</v>
      </c>
      <c r="C15" s="23"/>
      <c r="D15" s="23">
        <v>1</v>
      </c>
      <c r="E15" s="23">
        <v>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</v>
      </c>
    </row>
    <row r="16" spans="1:36" s="32" customFormat="1" x14ac:dyDescent="0.25">
      <c r="A16" s="30" t="s">
        <v>20</v>
      </c>
      <c r="B16" s="31">
        <v>28</v>
      </c>
      <c r="C16" s="31">
        <v>403</v>
      </c>
      <c r="D16" s="31">
        <v>18</v>
      </c>
      <c r="E16" s="31">
        <v>130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579</v>
      </c>
      <c r="AJ16" s="70"/>
    </row>
    <row r="17" spans="1:36" s="47" customFormat="1" x14ac:dyDescent="0.25">
      <c r="A17" s="46" t="s">
        <v>27</v>
      </c>
      <c r="B17" s="22">
        <f>B16*$B$8</f>
        <v>155.67999999999998</v>
      </c>
      <c r="C17" s="22">
        <f>C16*$B$8</f>
        <v>2240.6799999999998</v>
      </c>
      <c r="D17" s="22">
        <f t="shared" ref="D17:AG17" si="2">D16*$B$8</f>
        <v>100.08</v>
      </c>
      <c r="E17" s="22">
        <f t="shared" si="2"/>
        <v>722.8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3219.24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</v>
      </c>
      <c r="C22" s="20">
        <f t="shared" ref="C22:AG23" si="5">+C16+C18+C20</f>
        <v>403</v>
      </c>
      <c r="D22" s="20">
        <f t="shared" si="5"/>
        <v>18</v>
      </c>
      <c r="E22" s="20">
        <f t="shared" si="5"/>
        <v>130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579</v>
      </c>
    </row>
    <row r="23" spans="1:36" s="47" customFormat="1" x14ac:dyDescent="0.25">
      <c r="A23" s="48" t="s">
        <v>26</v>
      </c>
      <c r="B23" s="19">
        <f>+B17+B19+B21</f>
        <v>155.67999999999998</v>
      </c>
      <c r="C23" s="19">
        <f t="shared" si="5"/>
        <v>2240.6799999999998</v>
      </c>
      <c r="D23" s="19">
        <f t="shared" si="5"/>
        <v>100.08</v>
      </c>
      <c r="E23" s="19">
        <f t="shared" si="5"/>
        <v>722.8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3219.24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15</v>
      </c>
      <c r="D32" s="36"/>
      <c r="E32" s="36">
        <v>19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83.399999999999991</v>
      </c>
      <c r="D33" s="22">
        <f t="shared" si="12"/>
        <v>0</v>
      </c>
      <c r="E33" s="22">
        <f t="shared" si="12"/>
        <v>105.63999999999999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189.03999999999996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15</v>
      </c>
      <c r="D38" s="20">
        <f t="shared" si="15"/>
        <v>0</v>
      </c>
      <c r="E38" s="20">
        <f t="shared" si="15"/>
        <v>19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83.399999999999991</v>
      </c>
      <c r="D39" s="19">
        <f t="shared" si="15"/>
        <v>0</v>
      </c>
      <c r="E39" s="19">
        <f t="shared" si="15"/>
        <v>105.63999999999999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189.03999999999996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277.29000000000002</v>
      </c>
      <c r="C49" s="44">
        <v>1686.42</v>
      </c>
      <c r="D49" s="44">
        <v>141.61000000000001</v>
      </c>
      <c r="E49" s="44">
        <v>1245.1099999999999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3350.4300000000003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80.349999999999994</v>
      </c>
      <c r="C53" s="44">
        <v>119.02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199.37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12.51</v>
      </c>
      <c r="C55" s="44">
        <v>33.36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45.87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536.33000000000004</v>
      </c>
      <c r="C64" s="53">
        <f t="shared" ref="C64:AG64" si="21">+C15+C23+C31+C39+C47+C48+C49+C50+C51+C52+C53+C54+C55+C56+C57+C58+C59+C60+C61+C62+C63</f>
        <v>4162.88</v>
      </c>
      <c r="D64" s="53">
        <f t="shared" si="21"/>
        <v>242.69</v>
      </c>
      <c r="E64" s="53">
        <f t="shared" si="21"/>
        <v>2082.0499999999997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7023.9499999999989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536.07000000000005</v>
      </c>
      <c r="C67" s="57">
        <f t="shared" ref="C67:L67" si="23">C12</f>
        <v>4131.59</v>
      </c>
      <c r="D67" s="57">
        <f t="shared" si="23"/>
        <v>242.14</v>
      </c>
      <c r="E67" s="57">
        <f t="shared" si="23"/>
        <v>2080.86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6990.66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536.07000000000005</v>
      </c>
      <c r="C69" s="59">
        <f t="shared" ref="C69:AG69" si="25">+C67+C68</f>
        <v>4131.59</v>
      </c>
      <c r="D69" s="59">
        <f t="shared" si="25"/>
        <v>242.14</v>
      </c>
      <c r="E69" s="59">
        <f t="shared" si="25"/>
        <v>2080.86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6990.66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0.25999999999999091</v>
      </c>
      <c r="C70" s="57">
        <f t="shared" si="26"/>
        <v>31.289999999999964</v>
      </c>
      <c r="D70" s="57">
        <f t="shared" si="26"/>
        <v>0.55000000000001137</v>
      </c>
      <c r="E70" s="57">
        <f t="shared" si="26"/>
        <v>1.1899999999995998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33.289999999999566</v>
      </c>
    </row>
    <row r="71" spans="1:34" ht="96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E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3134.26</v>
      </c>
      <c r="C12" s="26">
        <v>1785.78</v>
      </c>
      <c r="D12" s="26">
        <v>1712.13</v>
      </c>
      <c r="E12" s="26">
        <v>4690.6400000000003</v>
      </c>
      <c r="F12" s="26">
        <v>3701.21</v>
      </c>
      <c r="G12" s="26">
        <v>4404.92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19428.940000000002</v>
      </c>
      <c r="AI12" s="26">
        <v>19141.41</v>
      </c>
      <c r="AJ12" s="69">
        <f>+AI12-AH12</f>
        <v>-287.53000000000247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692.5</v>
      </c>
      <c r="C15" s="23">
        <v>54</v>
      </c>
      <c r="D15" s="23">
        <v>448</v>
      </c>
      <c r="E15" s="23">
        <v>150.5</v>
      </c>
      <c r="F15" s="23">
        <v>223</v>
      </c>
      <c r="G15" s="23">
        <v>562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2130</v>
      </c>
    </row>
    <row r="16" spans="1:36" s="32" customFormat="1" x14ac:dyDescent="0.25">
      <c r="A16" s="30" t="s">
        <v>20</v>
      </c>
      <c r="B16" s="31">
        <v>442</v>
      </c>
      <c r="C16" s="31">
        <v>314</v>
      </c>
      <c r="D16" s="31">
        <v>196</v>
      </c>
      <c r="E16" s="31">
        <v>344</v>
      </c>
      <c r="F16" s="31">
        <v>241</v>
      </c>
      <c r="G16" s="31">
        <v>367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1904</v>
      </c>
      <c r="AJ16" s="70"/>
    </row>
    <row r="17" spans="1:36" s="47" customFormat="1" x14ac:dyDescent="0.25">
      <c r="A17" s="46" t="s">
        <v>27</v>
      </c>
      <c r="B17" s="22">
        <f>B16*$B$8</f>
        <v>2448.6799999999998</v>
      </c>
      <c r="C17" s="22">
        <f>C16*$B$8</f>
        <v>1739.56</v>
      </c>
      <c r="D17" s="22">
        <f t="shared" ref="D17:AG17" si="2">D16*$B$8</f>
        <v>1085.8399999999999</v>
      </c>
      <c r="E17" s="22">
        <f t="shared" si="2"/>
        <v>1905.76</v>
      </c>
      <c r="F17" s="22">
        <f t="shared" si="2"/>
        <v>1335.14</v>
      </c>
      <c r="G17" s="22">
        <f t="shared" si="2"/>
        <v>2033.18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10548.16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442</v>
      </c>
      <c r="C22" s="20">
        <f t="shared" ref="C22:AG23" si="5">+C16+C18+C20</f>
        <v>314</v>
      </c>
      <c r="D22" s="20">
        <f t="shared" si="5"/>
        <v>196</v>
      </c>
      <c r="E22" s="20">
        <f t="shared" si="5"/>
        <v>344</v>
      </c>
      <c r="F22" s="20">
        <f t="shared" si="5"/>
        <v>241</v>
      </c>
      <c r="G22" s="20">
        <f t="shared" si="5"/>
        <v>367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1904</v>
      </c>
    </row>
    <row r="23" spans="1:36" s="47" customFormat="1" x14ac:dyDescent="0.25">
      <c r="A23" s="48" t="s">
        <v>26</v>
      </c>
      <c r="B23" s="19">
        <f>+B17+B19+B21</f>
        <v>2448.6799999999998</v>
      </c>
      <c r="C23" s="19">
        <f t="shared" si="5"/>
        <v>1739.56</v>
      </c>
      <c r="D23" s="19">
        <f t="shared" si="5"/>
        <v>1085.8399999999999</v>
      </c>
      <c r="E23" s="19">
        <f t="shared" si="5"/>
        <v>1905.76</v>
      </c>
      <c r="F23" s="19">
        <f t="shared" si="5"/>
        <v>1335.14</v>
      </c>
      <c r="G23" s="19">
        <f t="shared" si="5"/>
        <v>2033.18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10548.16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11.05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11.05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61.217000000000006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61.217000000000006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11.05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11.05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61.217000000000006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61.217000000000006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>
        <v>124.38</v>
      </c>
      <c r="E49" s="44">
        <v>2023.02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2147.4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>
        <v>1511.14</v>
      </c>
      <c r="G52" s="44">
        <v>1674.8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3185.94</v>
      </c>
    </row>
    <row r="53" spans="1:34" x14ac:dyDescent="0.25">
      <c r="A53" s="17" t="s">
        <v>18</v>
      </c>
      <c r="B53" s="44"/>
      <c r="C53" s="44"/>
      <c r="D53" s="44"/>
      <c r="E53" s="44">
        <v>507.71</v>
      </c>
      <c r="F53" s="44">
        <v>619.51</v>
      </c>
      <c r="G53" s="44">
        <v>83.93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1211.1500000000001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109.13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109.13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8.9499999999999993</v>
      </c>
      <c r="G59" s="44">
        <v>45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53.95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3141.18</v>
      </c>
      <c r="C64" s="53">
        <f t="shared" ref="C64:AG64" si="21">+C15+C23+C31+C39+C47+C48+C49+C50+C51+C52+C53+C54+C55+C56+C57+C58+C59+C60+C61+C62+C63</f>
        <v>1793.56</v>
      </c>
      <c r="D64" s="53">
        <f t="shared" si="21"/>
        <v>1719.4369999999999</v>
      </c>
      <c r="E64" s="53">
        <f t="shared" si="21"/>
        <v>4696.12</v>
      </c>
      <c r="F64" s="53">
        <f t="shared" si="21"/>
        <v>3697.74</v>
      </c>
      <c r="G64" s="53">
        <f t="shared" si="21"/>
        <v>4398.9100000000008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19446.947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3134.26</v>
      </c>
      <c r="C67" s="57">
        <f t="shared" ref="C67:L67" si="23">C12</f>
        <v>1785.78</v>
      </c>
      <c r="D67" s="57">
        <f t="shared" si="23"/>
        <v>1712.13</v>
      </c>
      <c r="E67" s="57">
        <f t="shared" si="23"/>
        <v>4690.6400000000003</v>
      </c>
      <c r="F67" s="57">
        <f t="shared" si="23"/>
        <v>3701.21</v>
      </c>
      <c r="G67" s="57">
        <f t="shared" si="23"/>
        <v>4404.92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19428.940000000002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3134.26</v>
      </c>
      <c r="C69" s="59">
        <f t="shared" ref="C69:AG69" si="25">+C67+C68</f>
        <v>1785.78</v>
      </c>
      <c r="D69" s="59">
        <f t="shared" si="25"/>
        <v>1712.13</v>
      </c>
      <c r="E69" s="59">
        <f t="shared" si="25"/>
        <v>4690.6400000000003</v>
      </c>
      <c r="F69" s="59">
        <f t="shared" si="25"/>
        <v>3701.21</v>
      </c>
      <c r="G69" s="59">
        <f t="shared" si="25"/>
        <v>4404.92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19428.940000000002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6.919999999999618</v>
      </c>
      <c r="C70" s="57">
        <f t="shared" si="26"/>
        <v>7.7799999999999727</v>
      </c>
      <c r="D70" s="57">
        <f t="shared" si="26"/>
        <v>7.306999999999789</v>
      </c>
      <c r="E70" s="57">
        <f t="shared" si="26"/>
        <v>5.4799999999995634</v>
      </c>
      <c r="F70" s="57">
        <f t="shared" si="26"/>
        <v>-3.4700000000002547</v>
      </c>
      <c r="G70" s="57">
        <f t="shared" si="26"/>
        <v>-6.0099999999993088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18.00699999999938</v>
      </c>
    </row>
    <row r="71" spans="1:34" ht="94.5" customHeight="1" x14ac:dyDescent="0.25">
      <c r="A71" s="77" t="s">
        <v>96</v>
      </c>
      <c r="B71" s="14"/>
      <c r="C71" s="14"/>
      <c r="D71" s="14" t="s">
        <v>134</v>
      </c>
      <c r="E71" s="14"/>
      <c r="F71" s="14"/>
      <c r="G71" s="14" t="s">
        <v>136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135</v>
      </c>
      <c r="G72" s="12" t="s">
        <v>137</v>
      </c>
      <c r="AH72" s="47"/>
    </row>
    <row r="73" spans="1:34" x14ac:dyDescent="0.25">
      <c r="G73" s="12" t="s">
        <v>138</v>
      </c>
      <c r="AH73" s="47"/>
    </row>
    <row r="74" spans="1:34" x14ac:dyDescent="0.25">
      <c r="G74" s="12" t="s">
        <v>139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2022-07-03T17:49:31Z</dcterms:modified>
</cp:coreProperties>
</file>