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JULIO 2022\"/>
    </mc:Choice>
  </mc:AlternateContent>
  <bookViews>
    <workbookView xWindow="0" yWindow="0" windowWidth="15360" windowHeight="7665" firstSheet="5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E64" i="151" l="1"/>
  <c r="AE70" i="151" s="1"/>
  <c r="W64" i="151"/>
  <c r="W70" i="151" s="1"/>
  <c r="O64" i="151"/>
  <c r="O70" i="151" s="1"/>
  <c r="G64" i="151"/>
  <c r="G70" i="151" s="1"/>
  <c r="AA64" i="151"/>
  <c r="AA70" i="151" s="1"/>
  <c r="S64" i="151"/>
  <c r="S70" i="151" s="1"/>
  <c r="K64" i="151"/>
  <c r="K70" i="151" s="1"/>
  <c r="C64" i="151"/>
  <c r="C70" i="151" s="1"/>
  <c r="AF64" i="152"/>
  <c r="AF70" i="152" s="1"/>
  <c r="X64" i="152"/>
  <c r="X70" i="152" s="1"/>
  <c r="P64" i="152"/>
  <c r="P70" i="152" s="1"/>
  <c r="H64" i="152"/>
  <c r="H70" i="152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C23" i="40" s="1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Y23" i="40" l="1"/>
  <c r="AE47" i="40"/>
  <c r="W47" i="40"/>
  <c r="AB39" i="40"/>
  <c r="AG23" i="40"/>
  <c r="U23" i="40"/>
  <c r="AA47" i="40"/>
  <c r="AD39" i="40"/>
  <c r="X39" i="40"/>
  <c r="AB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V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L69" i="40" l="1"/>
  <c r="X70" i="40"/>
  <c r="AF64" i="40"/>
  <c r="AF70" i="40" s="1"/>
  <c r="Y64" i="40"/>
  <c r="Y70" i="40" s="1"/>
  <c r="Z64" i="40"/>
  <c r="Z70" i="40" s="1"/>
  <c r="AD64" i="40"/>
  <c r="AD70" i="40" s="1"/>
  <c r="AA64" i="40"/>
  <c r="AA70" i="40" s="1"/>
  <c r="AE64" i="40"/>
  <c r="AE70" i="40" s="1"/>
  <c r="T64" i="40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I47" i="40"/>
  <c r="K47" i="40"/>
  <c r="B38" i="40"/>
  <c r="I39" i="40" l="1"/>
  <c r="G23" i="40"/>
  <c r="G64" i="40" s="1"/>
  <c r="G70" i="40" s="1"/>
  <c r="E23" i="40"/>
  <c r="L39" i="40"/>
  <c r="F39" i="40"/>
  <c r="E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E64" i="40" l="1"/>
  <c r="E70" i="40" s="1"/>
  <c r="I64" i="40"/>
  <c r="I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<sst xmlns="http://schemas.openxmlformats.org/spreadsheetml/2006/main" count="738" uniqueCount="130">
  <si>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</si>
  <si>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</si>
  <si>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</si>
  <si>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</si>
  <si>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</si>
  <si>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</si>
  <si>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</si>
  <si>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</si>
  <si>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</si>
  <si>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</si>
  <si>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</si>
  <si>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</si>
  <si>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</si>
  <si>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</si>
  <si>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</si>
  <si>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</si>
  <si>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</si>
  <si>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</si>
  <si>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</si>
  <si>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</si>
  <si>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</si>
  <si>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</si>
  <si>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</si>
  <si>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</si>
  <si>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</si>
  <si>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</si>
  <si>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</si>
  <si>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</si>
  <si>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</si>
  <si>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</si>
  <si>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</si>
  <si>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</si>
  <si>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</si>
  <si>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</si>
  <si>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</si>
  <si>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</si>
  <si>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</si>
  <si>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</si>
  <si>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</si>
  <si>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</si>
  <si>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</si>
  <si>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</si>
  <si>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</si>
  <si>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</si>
  <si>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</si>
  <si>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</si>
  <si>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</si>
  <si>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</si>
  <si>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</si>
  <si>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</si>
  <si>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</si>
  <si>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</si>
  <si>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</si>
  <si>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</si>
  <si>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</si>
  <si>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</si>
  <si>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</si>
  <si>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</si>
  <si>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</si>
  <si>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</si>
  <si>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</si>
  <si>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</si>
  <si>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</si>
  <si>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</si>
  <si>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</si>
  <si>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</si>
  <si>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</si>
  <si>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</si>
  <si>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</si>
  <si>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</si>
  <si>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</si>
  <si>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</si>
  <si>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</si>
  <si>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</si>
  <si>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</si>
  <si>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</si>
  <si>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</si>
  <si>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</si>
  <si>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</si>
  <si>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</si>
  <si>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</si>
  <si>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</si>
  <si>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</si>
  <si>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</si>
  <si>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</si>
  <si>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</si>
  <si>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</si>
  <si>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</si>
  <si>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</si>
  <si>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</si>
  <si>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</si>
  <si>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</si>
  <si>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</si>
  <si>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</si>
  <si>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</si>
  <si>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</si>
  <si>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</si>
  <si>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</si>
  <si>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</si>
  <si>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</si>
  <si>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</si>
  <si>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</si>
  <si>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</si>
  <si>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</si>
  <si>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</si>
  <si>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</si>
  <si>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</si>
  <si>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</si>
  <si>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</si>
  <si>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</si>
  <si>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</si>
  <si>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</si>
  <si>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</si>
  <si>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</si>
  <si>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</si>
  <si>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</si>
  <si>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</si>
  <si>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</si>
  <si>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</si>
  <si>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</si>
  <si>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</si>
  <si>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</si>
  <si>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</si>
  <si>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FONDO 12.50</t>
  </si>
  <si>
    <t>FONDO .50</t>
  </si>
  <si>
    <t>FALTANTE EN EFECTIVO</t>
  </si>
  <si>
    <t>FALTANTE DE 20BS ES SOBRANTE EN CAJA#12</t>
  </si>
  <si>
    <t>SOBRANTE ES FALTANTE EN CAJA#4M</t>
  </si>
  <si>
    <t>FONDO 32.50</t>
  </si>
  <si>
    <t>MAL REGISTRO DE 0.88$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</si>
</sst>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49574.45</v>
      </c>
      <c r="C2" s="43">
        <f>MODELO!AH12</f>
        <v>27933.800000000003</v>
      </c>
      <c r="D2" s="43">
        <f>EXQUISITECES!AH12</f>
        <v>6339.67</v>
      </c>
      <c r="E2" s="43">
        <f>HOYADA!AH12</f>
        <v>10278.18</v>
      </c>
      <c r="F2" s="43">
        <f>FARMASTOP!AH12</f>
        <v>2724.42</v>
      </c>
      <c r="G2" s="43">
        <f>BOCAS!AH12</f>
        <v>1346.15</v>
      </c>
      <c r="H2" s="43">
        <f>LAGUNETICA!AH12</f>
        <v>11663.99</v>
      </c>
      <c r="I2" s="43">
        <f>SANANTONIO!AH12</f>
        <v>0</v>
      </c>
      <c r="J2" s="43">
        <f>SUM(B2:I2)</f>
        <v>109860.66</v>
      </c>
    </row>
    <row r="3" spans="1:10" x14ac:dyDescent="0.25">
      <c r="A3" s="46" t="s">
        <v>0</v>
      </c>
      <c r="B3" s="43">
        <f>AUTOMERCADO!AH15</f>
        <v>2134.5</v>
      </c>
      <c r="C3" s="43">
        <f>MODELO!AH15</f>
        <v>1268.5</v>
      </c>
      <c r="D3" s="43">
        <f>EXQUISITECES!AH15</f>
        <v>735.5</v>
      </c>
      <c r="E3" s="43">
        <f>HOYADA!AH15</f>
        <v>3729</v>
      </c>
      <c r="F3" s="43">
        <f>FARMASTOP!AH15</f>
        <v>45.5</v>
      </c>
      <c r="G3" s="43">
        <f>BOCAS!AH15</f>
        <v>49</v>
      </c>
      <c r="H3" s="43">
        <f>LAGUNETICA!AH15</f>
        <v>1455.2</v>
      </c>
      <c r="I3" s="43">
        <f>SANANTONIO!AH15</f>
        <v>0</v>
      </c>
      <c r="J3" s="43">
        <f t="shared" ref="J3:J52" si="0">SUM(B3:I3)</f>
        <v>9417.2000000000007</v>
      </c>
    </row>
    <row r="4" spans="1:10" x14ac:dyDescent="0.25">
      <c r="A4" s="73" t="s">
        <v>20</v>
      </c>
      <c r="B4" s="43">
        <f>AUTOMERCADO!AH16</f>
        <v>2344</v>
      </c>
      <c r="C4" s="43">
        <f>MODELO!AH16</f>
        <v>1281</v>
      </c>
      <c r="D4" s="43">
        <f>EXQUISITECES!AH16</f>
        <v>468</v>
      </c>
      <c r="E4" s="43">
        <f>HOYADA!AH16</f>
        <v>0</v>
      </c>
      <c r="F4" s="43">
        <f>FARMASTOP!AH16</f>
        <v>46</v>
      </c>
      <c r="G4" s="43">
        <f>BOCAS!AH16</f>
        <v>0</v>
      </c>
      <c r="H4" s="43">
        <f>LAGUNETICA!AH16</f>
        <v>645</v>
      </c>
      <c r="I4" s="43">
        <f>SANANTONIO!AH16</f>
        <v>0</v>
      </c>
      <c r="J4" s="43">
        <f t="shared" si="0"/>
        <v>4784</v>
      </c>
    </row>
    <row r="5" spans="1:10" x14ac:dyDescent="0.25">
      <c r="A5" s="46" t="s">
        <v>27</v>
      </c>
      <c r="B5" s="43">
        <f>AUTOMERCADO!AH17</f>
        <v>13431.119999999997</v>
      </c>
      <c r="C5" s="43">
        <f>MODELO!AH17</f>
        <v>7340.130000000001</v>
      </c>
      <c r="D5" s="43">
        <f>EXQUISITECES!AH17</f>
        <v>2681.6400000000003</v>
      </c>
      <c r="E5" s="43">
        <f>HOYADA!AH17</f>
        <v>0</v>
      </c>
      <c r="F5" s="43">
        <f>FARMASTOP!AH17</f>
        <v>263.58000000000004</v>
      </c>
      <c r="G5" s="43">
        <f>BOCAS!AH17</f>
        <v>0</v>
      </c>
      <c r="H5" s="43">
        <f>LAGUNETICA!AH17</f>
        <v>3676.5</v>
      </c>
      <c r="I5" s="43">
        <f>SANANTONIO!AH17</f>
        <v>0</v>
      </c>
      <c r="J5" s="43">
        <f t="shared" si="0"/>
        <v>27392.97</v>
      </c>
    </row>
    <row r="6" spans="1:10" x14ac:dyDescent="0.25">
      <c r="A6" s="73" t="s">
        <v>23</v>
      </c>
      <c r="B6" s="43">
        <f>AUTOMERCADO!AH18</f>
        <v>1993</v>
      </c>
      <c r="C6" s="43">
        <f>MODELO!AH18</f>
        <v>852</v>
      </c>
      <c r="D6" s="43">
        <f>EXQUISITECES!AH18</f>
        <v>15</v>
      </c>
      <c r="E6" s="43">
        <f>HOYADA!AH18</f>
        <v>659</v>
      </c>
      <c r="F6" s="43">
        <f>FARMASTOP!AH18</f>
        <v>82</v>
      </c>
      <c r="G6" s="43">
        <f>BOCAS!AH18</f>
        <v>94</v>
      </c>
      <c r="H6" s="43">
        <f>LAGUNETICA!AH18</f>
        <v>279</v>
      </c>
      <c r="I6" s="43">
        <f>SANANTONIO!AH18</f>
        <v>0</v>
      </c>
      <c r="J6" s="43">
        <f t="shared" si="0"/>
        <v>3974</v>
      </c>
    </row>
    <row r="7" spans="1:10" x14ac:dyDescent="0.25">
      <c r="A7" s="46" t="s">
        <v>27</v>
      </c>
      <c r="B7" s="43">
        <f>AUTOMERCADO!AH19</f>
        <v>11360.1</v>
      </c>
      <c r="C7" s="43">
        <f>MODELO!AH19</f>
        <v>4856.3999999999987</v>
      </c>
      <c r="D7" s="43">
        <f>EXQUISITECES!AH19</f>
        <v>85.5</v>
      </c>
      <c r="E7" s="43">
        <f>HOYADA!AH19</f>
        <v>3756.3</v>
      </c>
      <c r="F7" s="43">
        <f>FARMASTOP!AH19</f>
        <v>467.40000000000003</v>
      </c>
      <c r="G7" s="43">
        <f>BOCAS!AH19</f>
        <v>535.80000000000007</v>
      </c>
      <c r="H7" s="43">
        <f>LAGUNETICA!AH19</f>
        <v>1598.67</v>
      </c>
      <c r="I7" s="43">
        <f>SANANTONIO!AH19</f>
        <v>0</v>
      </c>
      <c r="J7" s="43">
        <f t="shared" si="0"/>
        <v>22660.17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4337</v>
      </c>
      <c r="C10" s="43">
        <f>MODELO!AH22</f>
        <v>2133</v>
      </c>
      <c r="D10" s="43">
        <f>EXQUISITECES!AH22</f>
        <v>483</v>
      </c>
      <c r="E10" s="43">
        <f>HOYADA!AH22</f>
        <v>659</v>
      </c>
      <c r="F10" s="43">
        <f>FARMASTOP!AH22</f>
        <v>128</v>
      </c>
      <c r="G10" s="43">
        <f>BOCAS!AH22</f>
        <v>94</v>
      </c>
      <c r="H10" s="43">
        <f>LAGUNETICA!AH22</f>
        <v>924</v>
      </c>
      <c r="I10" s="43">
        <f>SANANTONIO!AH22</f>
        <v>0</v>
      </c>
      <c r="J10" s="43">
        <f t="shared" si="0"/>
        <v>8758</v>
      </c>
    </row>
    <row r="11" spans="1:10" x14ac:dyDescent="0.25">
      <c r="A11" s="48" t="s">
        <v>26</v>
      </c>
      <c r="B11" s="43">
        <f>AUTOMERCADO!AH23</f>
        <v>24791.22</v>
      </c>
      <c r="C11" s="43">
        <f>MODELO!AH23</f>
        <v>12196.529999999999</v>
      </c>
      <c r="D11" s="43">
        <f>EXQUISITECES!AH23</f>
        <v>2767.1400000000003</v>
      </c>
      <c r="E11" s="43">
        <f>HOYADA!AH23</f>
        <v>3756.3</v>
      </c>
      <c r="F11" s="43">
        <f>FARMASTOP!AH23</f>
        <v>730.98</v>
      </c>
      <c r="G11" s="43">
        <f>BOCAS!AH23</f>
        <v>535.80000000000007</v>
      </c>
      <c r="H11" s="43">
        <f>LAGUNETICA!AH23</f>
        <v>5275.17</v>
      </c>
      <c r="I11" s="43">
        <f>SANANTONIO!AH23</f>
        <v>0</v>
      </c>
      <c r="J11" s="43">
        <f t="shared" si="0"/>
        <v>50053.140000000007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89.8</v>
      </c>
      <c r="C20" s="43">
        <f>MODELO!AH32</f>
        <v>0</v>
      </c>
      <c r="D20" s="43">
        <f>EXQUISITECES!AH32</f>
        <v>0</v>
      </c>
      <c r="E20" s="43">
        <f>HOYADA!AH32</f>
        <v>7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96.8</v>
      </c>
    </row>
    <row r="21" spans="1:10" x14ac:dyDescent="0.25">
      <c r="A21" s="46" t="s">
        <v>35</v>
      </c>
      <c r="B21" s="43">
        <f>AUTOMERCADO!AH33</f>
        <v>514.55400000000009</v>
      </c>
      <c r="C21" s="43">
        <f>MODELO!AH33</f>
        <v>0</v>
      </c>
      <c r="D21" s="43">
        <f>EXQUISITECES!AH33</f>
        <v>0</v>
      </c>
      <c r="E21" s="43">
        <f>HOYADA!AH33</f>
        <v>40.11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554.6640000000001</v>
      </c>
    </row>
    <row r="22" spans="1:10" x14ac:dyDescent="0.25">
      <c r="A22" s="46" t="s">
        <v>36</v>
      </c>
      <c r="B22" s="43">
        <f>AUTOMERCADO!AH34</f>
        <v>28.95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28.95</v>
      </c>
    </row>
    <row r="23" spans="1:10" x14ac:dyDescent="0.25">
      <c r="A23" s="46" t="s">
        <v>35</v>
      </c>
      <c r="B23" s="43">
        <f>AUTOMERCADO!AH35</f>
        <v>165.01500000000001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165.01500000000001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118.75</v>
      </c>
      <c r="C26" s="43">
        <f>MODELO!AH38</f>
        <v>0</v>
      </c>
      <c r="D26" s="43">
        <f>EXQUISITECES!AH38</f>
        <v>0</v>
      </c>
      <c r="E26" s="43">
        <f>HOYADA!AH38</f>
        <v>7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125.75</v>
      </c>
    </row>
    <row r="27" spans="1:10" x14ac:dyDescent="0.25">
      <c r="A27" s="48" t="s">
        <v>42</v>
      </c>
      <c r="B27" s="43">
        <f>AUTOMERCADO!AH39</f>
        <v>679.56900000000007</v>
      </c>
      <c r="C27" s="43">
        <f>MODELO!AH39</f>
        <v>0</v>
      </c>
      <c r="D27" s="43">
        <f>EXQUISITECES!AH39</f>
        <v>0</v>
      </c>
      <c r="E27" s="43">
        <f>HOYADA!AH39</f>
        <v>40.11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719.67900000000009</v>
      </c>
    </row>
    <row r="28" spans="1:10" x14ac:dyDescent="0.25">
      <c r="A28" s="46" t="s">
        <v>43</v>
      </c>
      <c r="B28" s="43">
        <f>AUTOMERCADO!AH40</f>
        <v>211.97</v>
      </c>
      <c r="C28" s="43">
        <f>MODELO!AH40</f>
        <v>19.78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231.75</v>
      </c>
    </row>
    <row r="29" spans="1:10" x14ac:dyDescent="0.25">
      <c r="A29" s="46" t="s">
        <v>44</v>
      </c>
      <c r="B29" s="43">
        <f>AUTOMERCADO!AH41</f>
        <v>1214.5880999999999</v>
      </c>
      <c r="C29" s="43">
        <f>MODELO!AH41</f>
        <v>113.33940000000001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1327.9275</v>
      </c>
    </row>
    <row r="30" spans="1:10" x14ac:dyDescent="0.25">
      <c r="A30" s="46" t="s">
        <v>45</v>
      </c>
      <c r="B30" s="43">
        <f>AUTOMERCADO!AH42</f>
        <v>9.9600000000000009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9.9600000000000009</v>
      </c>
    </row>
    <row r="31" spans="1:10" x14ac:dyDescent="0.25">
      <c r="A31" s="46" t="s">
        <v>44</v>
      </c>
      <c r="B31" s="43">
        <f>AUTOMERCADO!AH43</f>
        <v>56.772000000000006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56.772000000000006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221.93</v>
      </c>
      <c r="C34" s="43">
        <f>MODELO!AH46</f>
        <v>19.78</v>
      </c>
      <c r="D34" s="43">
        <f>EXQUISITECES!AH46</f>
        <v>0</v>
      </c>
      <c r="E34" s="43">
        <f>HOYADA!AH46</f>
        <v>0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241.71</v>
      </c>
    </row>
    <row r="35" spans="1:10" x14ac:dyDescent="0.25">
      <c r="A35" s="48" t="s">
        <v>48</v>
      </c>
      <c r="B35" s="43">
        <f>AUTOMERCADO!AH47</f>
        <v>1271.3601000000001</v>
      </c>
      <c r="C35" s="43">
        <f>MODELO!AH47</f>
        <v>113.33940000000001</v>
      </c>
      <c r="D35" s="43">
        <f>EXQUISITECES!AH47</f>
        <v>0</v>
      </c>
      <c r="E35" s="43">
        <f>HOYADA!AH47</f>
        <v>0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1384.6995000000002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17991.73</v>
      </c>
      <c r="C37" s="43">
        <f>MODELO!AH49</f>
        <v>7172.58</v>
      </c>
      <c r="D37" s="43">
        <f>EXQUISITECES!AH49</f>
        <v>2430.9499999999998</v>
      </c>
      <c r="E37" s="43">
        <f>HOYADA!AH49</f>
        <v>2581.69</v>
      </c>
      <c r="F37" s="43">
        <f>FARMASTOP!AH49</f>
        <v>1694.8600000000001</v>
      </c>
      <c r="G37" s="43">
        <f>BOCAS!AH49</f>
        <v>475.15999999999997</v>
      </c>
      <c r="H37" s="43">
        <f>LAGUNETICA!AH49</f>
        <v>2363.79</v>
      </c>
      <c r="I37" s="43">
        <f>SANANTONIO!AH49</f>
        <v>0</v>
      </c>
      <c r="J37" s="43">
        <f t="shared" si="0"/>
        <v>34710.759999999995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2745.26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1963.64</v>
      </c>
      <c r="I40" s="43">
        <f>SANANTONIO!AH52</f>
        <v>0</v>
      </c>
      <c r="J40" s="43">
        <f t="shared" si="0"/>
        <v>4708.9000000000005</v>
      </c>
    </row>
    <row r="41" spans="1:10" x14ac:dyDescent="0.25">
      <c r="A41" s="74" t="s">
        <v>18</v>
      </c>
      <c r="B41" s="43">
        <f>AUTOMERCADO!AH53</f>
        <v>979.40000000000009</v>
      </c>
      <c r="C41" s="43">
        <f>MODELO!AH53</f>
        <v>2170.5500000000002</v>
      </c>
      <c r="D41" s="43">
        <f>EXQUISITECES!AH53</f>
        <v>366.48</v>
      </c>
      <c r="E41" s="43">
        <f>HOYADA!AH53</f>
        <v>0</v>
      </c>
      <c r="F41" s="43">
        <f>FARMASTOP!AH53</f>
        <v>174.38</v>
      </c>
      <c r="G41" s="43">
        <f>BOCAS!AH53</f>
        <v>119.52000000000001</v>
      </c>
      <c r="H41" s="43">
        <f>LAGUNETICA!AH53</f>
        <v>630.76</v>
      </c>
      <c r="I41" s="43">
        <f>SANANTONIO!AH53</f>
        <v>0</v>
      </c>
      <c r="J41" s="43">
        <f t="shared" si="0"/>
        <v>4441.09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154.16</v>
      </c>
      <c r="D42" s="43">
        <f>EXQUISITECES!AH54</f>
        <v>0</v>
      </c>
      <c r="E42" s="43">
        <f>HOYADA!AH54</f>
        <v>179.23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333.39</v>
      </c>
    </row>
    <row r="43" spans="1:10" x14ac:dyDescent="0.25">
      <c r="A43" s="74" t="s">
        <v>52</v>
      </c>
      <c r="B43" s="43">
        <f>AUTOMERCADO!AH55</f>
        <v>1800.3700000000001</v>
      </c>
      <c r="C43" s="43">
        <f>MODELO!AH55</f>
        <v>221.32</v>
      </c>
      <c r="D43" s="43">
        <f>EXQUISITECES!AH55</f>
        <v>49.54</v>
      </c>
      <c r="E43" s="43">
        <f>HOYADA!AH55</f>
        <v>0</v>
      </c>
      <c r="F43" s="43">
        <f>FARMASTOP!AH55</f>
        <v>81.96</v>
      </c>
      <c r="G43" s="43">
        <f>BOCAS!AH55</f>
        <v>169.35</v>
      </c>
      <c r="H43" s="43">
        <f>LAGUNETICA!AH55</f>
        <v>0</v>
      </c>
      <c r="I43" s="43">
        <f>SANANTONIO!AH55</f>
        <v>0</v>
      </c>
      <c r="J43" s="43">
        <f t="shared" si="0"/>
        <v>2322.54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68.599999999999994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68.599999999999994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1865.13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1865.13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49648.149099999995</v>
      </c>
      <c r="C52" s="75">
        <f>MODELO!AH64</f>
        <v>27975.969400000002</v>
      </c>
      <c r="D52" s="75">
        <f>EXQUISITECES!AH64</f>
        <v>6349.61</v>
      </c>
      <c r="E52" s="75">
        <f>HOYADA!AH64</f>
        <v>10286.33</v>
      </c>
      <c r="F52" s="75">
        <f>FARMASTOP!AH64</f>
        <v>2727.68</v>
      </c>
      <c r="G52" s="75">
        <f>BOCAS!AH64</f>
        <v>1348.83</v>
      </c>
      <c r="H52" s="75">
        <f>LAGUNETICA!AH64</f>
        <v>11688.560000000001</v>
      </c>
      <c r="I52" s="75">
        <f>SANANTONIO!AH64</f>
        <v>0</v>
      </c>
      <c r="J52" s="75">
        <f t="shared" si="0"/>
        <v>110025.12849999999</v>
      </c>
    </row>
    <row r="53" spans="1:10" x14ac:dyDescent="0.25">
      <c r="A53" s="56" t="s">
        <v>3</v>
      </c>
      <c r="B53" s="43">
        <f>B2</f>
        <v>49574.45</v>
      </c>
      <c r="C53" s="43">
        <f t="shared" ref="C53:I53" si="1">C2</f>
        <v>27933.800000000003</v>
      </c>
      <c r="D53" s="43">
        <f t="shared" si="1"/>
        <v>6339.67</v>
      </c>
      <c r="E53" s="43">
        <f t="shared" si="1"/>
        <v>10278.18</v>
      </c>
      <c r="F53" s="43">
        <f t="shared" si="1"/>
        <v>2724.42</v>
      </c>
      <c r="G53" s="43">
        <f t="shared" si="1"/>
        <v>1346.15</v>
      </c>
      <c r="H53" s="43">
        <f t="shared" si="1"/>
        <v>11663.99</v>
      </c>
      <c r="I53" s="43">
        <f t="shared" si="1"/>
        <v>0</v>
      </c>
      <c r="J53" s="43">
        <f>J2</f>
        <v>109860.66</v>
      </c>
    </row>
    <row r="54" spans="1:10" x14ac:dyDescent="0.25">
      <c r="A54" s="58" t="s">
        <v>95</v>
      </c>
      <c r="B54" s="43">
        <f>+B52-B53</f>
        <v>73.699099999997998</v>
      </c>
      <c r="C54" s="43">
        <f t="shared" ref="C54:I54" si="2">+C52-C53</f>
        <v>42.169399999998859</v>
      </c>
      <c r="D54" s="43">
        <f t="shared" si="2"/>
        <v>9.9399999999995998</v>
      </c>
      <c r="E54" s="43">
        <f t="shared" si="2"/>
        <v>8.1499999999996362</v>
      </c>
      <c r="F54" s="43">
        <f t="shared" si="2"/>
        <v>3.2599999999997635</v>
      </c>
      <c r="G54" s="43">
        <f t="shared" si="2"/>
        <v>2.6799999999998363</v>
      </c>
      <c r="H54" s="43">
        <f t="shared" si="2"/>
        <v>24.570000000001528</v>
      </c>
      <c r="I54" s="43">
        <f t="shared" si="2"/>
        <v>0</v>
      </c>
      <c r="J54" s="43">
        <f>+J52-J53</f>
        <v>164.46849999998813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I10" activePane="bottomRight" state="frozen"/>
      <selection pane="topRight" activeCell="B1" sqref="B1"/>
      <selection pane="bottomLeft" activeCell="A5" sqref="A5"/>
      <selection pane="bottomRight" activeCell="AI12" sqref="AI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>
        <v>5.7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75</v>
      </c>
      <c r="G11" s="5" t="s">
        <v>54</v>
      </c>
      <c r="H11" s="5" t="s">
        <v>55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68</v>
      </c>
      <c r="N11" s="5" t="s">
        <v>80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8351.2199999999993</v>
      </c>
      <c r="C12" s="26">
        <v>906.33</v>
      </c>
      <c r="D12" s="26">
        <v>3936.68</v>
      </c>
      <c r="E12" s="26">
        <v>1895.1</v>
      </c>
      <c r="F12" s="26">
        <v>190.99</v>
      </c>
      <c r="G12" s="26">
        <v>6918.84</v>
      </c>
      <c r="H12" s="26">
        <v>3731.76</v>
      </c>
      <c r="I12" s="26">
        <v>7110.83</v>
      </c>
      <c r="J12" s="26">
        <v>3226.02</v>
      </c>
      <c r="K12" s="26">
        <v>8169.29</v>
      </c>
      <c r="L12" s="26">
        <v>3502.82</v>
      </c>
      <c r="M12" s="26">
        <v>691.06</v>
      </c>
      <c r="N12" s="26">
        <v>943.51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49574.45</v>
      </c>
      <c r="AI12" s="26">
        <v>48815.71</v>
      </c>
      <c r="AJ12" s="69">
        <f>+AI12-AH12</f>
        <v>-758.73999999999796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476</v>
      </c>
      <c r="C15" s="23">
        <v>98.5</v>
      </c>
      <c r="D15" s="23">
        <v>393</v>
      </c>
      <c r="E15" s="23">
        <v>278</v>
      </c>
      <c r="F15" s="23">
        <v>21</v>
      </c>
      <c r="G15" s="23">
        <v>181</v>
      </c>
      <c r="H15" s="23">
        <v>152</v>
      </c>
      <c r="I15" s="23">
        <v>80.5</v>
      </c>
      <c r="J15" s="23">
        <v>232.5</v>
      </c>
      <c r="K15" s="23">
        <v>126.5</v>
      </c>
      <c r="L15" s="23"/>
      <c r="M15" s="23"/>
      <c r="N15" s="23">
        <v>95.5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2134.5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>
        <v>630</v>
      </c>
      <c r="H16" s="31">
        <v>326</v>
      </c>
      <c r="I16" s="31">
        <v>440</v>
      </c>
      <c r="J16" s="31">
        <v>301</v>
      </c>
      <c r="K16" s="31">
        <v>406</v>
      </c>
      <c r="L16" s="31">
        <v>185</v>
      </c>
      <c r="M16" s="31"/>
      <c r="N16" s="31">
        <v>56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2344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3609.9</v>
      </c>
      <c r="H17" s="22">
        <f t="shared" si="2"/>
        <v>1867.9800000000002</v>
      </c>
      <c r="I17" s="22">
        <f t="shared" si="2"/>
        <v>2521.2000000000003</v>
      </c>
      <c r="J17" s="22">
        <f t="shared" si="2"/>
        <v>1724.73</v>
      </c>
      <c r="K17" s="22">
        <f t="shared" si="2"/>
        <v>2326.38</v>
      </c>
      <c r="L17" s="22">
        <f t="shared" si="2"/>
        <v>1060.0500000000002</v>
      </c>
      <c r="M17" s="22">
        <f t="shared" ref="M17:R17" si="3">M16*$B$8</f>
        <v>0</v>
      </c>
      <c r="N17" s="22">
        <f t="shared" si="3"/>
        <v>320.88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13431.119999999997</v>
      </c>
    </row>
    <row r="18" spans="1:36" s="32" customFormat="1" x14ac:dyDescent="0.25">
      <c r="A18" s="30" t="s">
        <v>23</v>
      </c>
      <c r="B18" s="33">
        <v>548</v>
      </c>
      <c r="C18" s="33">
        <v>84</v>
      </c>
      <c r="D18" s="33">
        <v>253</v>
      </c>
      <c r="E18" s="33">
        <v>45</v>
      </c>
      <c r="F18" s="33"/>
      <c r="G18" s="33">
        <v>98</v>
      </c>
      <c r="H18" s="33">
        <v>31</v>
      </c>
      <c r="I18" s="33">
        <v>165</v>
      </c>
      <c r="J18" s="33">
        <v>35</v>
      </c>
      <c r="K18" s="33">
        <v>558</v>
      </c>
      <c r="L18" s="33">
        <v>150</v>
      </c>
      <c r="M18" s="33"/>
      <c r="N18" s="33">
        <v>26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1993</v>
      </c>
      <c r="AJ18" s="70"/>
    </row>
    <row r="19" spans="1:36" s="47" customFormat="1" x14ac:dyDescent="0.25">
      <c r="A19" s="46" t="s">
        <v>27</v>
      </c>
      <c r="B19" s="22">
        <f>B18*$B$9</f>
        <v>3123.6</v>
      </c>
      <c r="C19" s="22">
        <f t="shared" ref="C19:L19" si="5">C18*$B$9</f>
        <v>478.8</v>
      </c>
      <c r="D19" s="22">
        <f t="shared" si="5"/>
        <v>1442.1000000000001</v>
      </c>
      <c r="E19" s="22">
        <f t="shared" si="5"/>
        <v>256.5</v>
      </c>
      <c r="F19" s="22">
        <f t="shared" si="5"/>
        <v>0</v>
      </c>
      <c r="G19" s="22">
        <f t="shared" si="5"/>
        <v>558.6</v>
      </c>
      <c r="H19" s="22">
        <f t="shared" si="5"/>
        <v>176.70000000000002</v>
      </c>
      <c r="I19" s="22">
        <f t="shared" si="5"/>
        <v>940.5</v>
      </c>
      <c r="J19" s="22">
        <f t="shared" si="5"/>
        <v>199.5</v>
      </c>
      <c r="K19" s="22">
        <f t="shared" si="5"/>
        <v>3180.6</v>
      </c>
      <c r="L19" s="22">
        <f t="shared" si="5"/>
        <v>855</v>
      </c>
      <c r="M19" s="22">
        <f t="shared" ref="M19:R19" si="6">M18*$B$9</f>
        <v>0</v>
      </c>
      <c r="N19" s="22">
        <f t="shared" si="6"/>
        <v>148.20000000000002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11360.1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548</v>
      </c>
      <c r="C22" s="20">
        <f t="shared" ref="C22:L22" si="11">+C16+C18+C20</f>
        <v>84</v>
      </c>
      <c r="D22" s="20">
        <f t="shared" si="11"/>
        <v>253</v>
      </c>
      <c r="E22" s="20">
        <f t="shared" si="11"/>
        <v>45</v>
      </c>
      <c r="F22" s="20">
        <f t="shared" si="11"/>
        <v>0</v>
      </c>
      <c r="G22" s="20">
        <f t="shared" si="11"/>
        <v>728</v>
      </c>
      <c r="H22" s="20">
        <f t="shared" si="11"/>
        <v>357</v>
      </c>
      <c r="I22" s="20">
        <f t="shared" si="11"/>
        <v>605</v>
      </c>
      <c r="J22" s="20">
        <f t="shared" si="11"/>
        <v>336</v>
      </c>
      <c r="K22" s="20">
        <f t="shared" si="11"/>
        <v>964</v>
      </c>
      <c r="L22" s="20">
        <f t="shared" si="11"/>
        <v>335</v>
      </c>
      <c r="M22" s="20">
        <f t="shared" ref="M22:S22" si="12">+M16+M18+M20</f>
        <v>0</v>
      </c>
      <c r="N22" s="20">
        <f t="shared" si="12"/>
        <v>82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4337</v>
      </c>
    </row>
    <row r="23" spans="1:36" s="47" customFormat="1" x14ac:dyDescent="0.25">
      <c r="A23" s="48" t="s">
        <v>26</v>
      </c>
      <c r="B23" s="19">
        <f>+B17+B19+B21</f>
        <v>3123.6</v>
      </c>
      <c r="C23" s="19">
        <f t="shared" ref="C23:L23" si="14">+C17+C19+C21</f>
        <v>478.8</v>
      </c>
      <c r="D23" s="19">
        <f t="shared" si="14"/>
        <v>1442.1000000000001</v>
      </c>
      <c r="E23" s="19">
        <f t="shared" si="14"/>
        <v>256.5</v>
      </c>
      <c r="F23" s="19">
        <f t="shared" si="14"/>
        <v>0</v>
      </c>
      <c r="G23" s="19">
        <f t="shared" si="14"/>
        <v>4168.5</v>
      </c>
      <c r="H23" s="19">
        <f t="shared" si="14"/>
        <v>2044.6800000000003</v>
      </c>
      <c r="I23" s="19">
        <f t="shared" si="14"/>
        <v>3461.7000000000003</v>
      </c>
      <c r="J23" s="19">
        <f t="shared" si="14"/>
        <v>1924.23</v>
      </c>
      <c r="K23" s="19">
        <f t="shared" si="14"/>
        <v>5506.98</v>
      </c>
      <c r="L23" s="19">
        <f t="shared" si="14"/>
        <v>1915.0500000000002</v>
      </c>
      <c r="M23" s="19">
        <f t="shared" ref="M23:S23" si="15">+M17+M19+M21</f>
        <v>0</v>
      </c>
      <c r="N23" s="19">
        <f t="shared" si="15"/>
        <v>469.08000000000004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24791.22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>
        <v>23.8</v>
      </c>
      <c r="H32" s="36"/>
      <c r="I32" s="36">
        <v>66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89.8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136.37400000000002</v>
      </c>
      <c r="H33" s="22">
        <f t="shared" si="30"/>
        <v>0</v>
      </c>
      <c r="I33" s="22">
        <f t="shared" si="30"/>
        <v>378.18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514.55400000000009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>
        <v>28.95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28.95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165.01500000000001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165.01500000000001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23.8</v>
      </c>
      <c r="H38" s="20">
        <f t="shared" si="39"/>
        <v>0</v>
      </c>
      <c r="I38" s="20">
        <f t="shared" si="39"/>
        <v>94.95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118.75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136.37400000000002</v>
      </c>
      <c r="H39" s="19">
        <f t="shared" si="42"/>
        <v>0</v>
      </c>
      <c r="I39" s="19">
        <f t="shared" si="42"/>
        <v>543.19500000000005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679.56900000000007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109.89</v>
      </c>
      <c r="I40" s="36">
        <v>39.049999999999997</v>
      </c>
      <c r="J40" s="36"/>
      <c r="K40" s="36">
        <v>63.03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211.97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629.66970000000003</v>
      </c>
      <c r="I41" s="22">
        <f t="shared" si="45"/>
        <v>223.75649999999999</v>
      </c>
      <c r="J41" s="22">
        <f t="shared" si="45"/>
        <v>0</v>
      </c>
      <c r="K41" s="22">
        <f t="shared" si="45"/>
        <v>361.16190000000006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1214.5880999999999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>
        <v>6.17</v>
      </c>
      <c r="J42" s="38"/>
      <c r="K42" s="38">
        <v>3.79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9.9600000000000009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35.169000000000004</v>
      </c>
      <c r="J43" s="22">
        <f t="shared" si="48"/>
        <v>0</v>
      </c>
      <c r="K43" s="22">
        <f t="shared" si="48"/>
        <v>21.603000000000002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56.772000000000006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109.89</v>
      </c>
      <c r="I46" s="20">
        <f t="shared" si="54"/>
        <v>45.22</v>
      </c>
      <c r="J46" s="20">
        <f t="shared" si="54"/>
        <v>0</v>
      </c>
      <c r="K46" s="20">
        <f t="shared" si="54"/>
        <v>66.820000000000007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221.93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629.66970000000003</v>
      </c>
      <c r="I47" s="19">
        <f t="shared" si="57"/>
        <v>258.9255</v>
      </c>
      <c r="J47" s="19">
        <f t="shared" si="57"/>
        <v>0</v>
      </c>
      <c r="K47" s="19">
        <f t="shared" si="57"/>
        <v>382.76490000000007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1271.3601000000001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3527.93</v>
      </c>
      <c r="C49" s="44">
        <v>285.35000000000002</v>
      </c>
      <c r="D49" s="44">
        <v>1949.05</v>
      </c>
      <c r="E49" s="44">
        <v>1300.1600000000001</v>
      </c>
      <c r="F49" s="44">
        <v>190.3</v>
      </c>
      <c r="G49" s="44">
        <v>1875.04</v>
      </c>
      <c r="H49" s="44">
        <v>844.18</v>
      </c>
      <c r="I49" s="44">
        <v>2528.8000000000002</v>
      </c>
      <c r="J49" s="44">
        <v>798.81</v>
      </c>
      <c r="K49" s="44">
        <v>2086.56</v>
      </c>
      <c r="L49" s="44">
        <v>1598.28</v>
      </c>
      <c r="M49" s="45">
        <v>691.06</v>
      </c>
      <c r="N49" s="45">
        <v>316.20999999999998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17991.73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115.91</v>
      </c>
      <c r="C53" s="44">
        <v>45.69</v>
      </c>
      <c r="D53" s="44">
        <v>73.77</v>
      </c>
      <c r="E53" s="44">
        <v>41.76</v>
      </c>
      <c r="F53" s="44"/>
      <c r="G53" s="44">
        <v>335.06</v>
      </c>
      <c r="H53" s="44">
        <v>65.680000000000007</v>
      </c>
      <c r="I53" s="44">
        <v>81.33</v>
      </c>
      <c r="J53" s="44">
        <v>177.93</v>
      </c>
      <c r="K53" s="44"/>
      <c r="L53" s="44"/>
      <c r="M53" s="45"/>
      <c r="N53" s="45">
        <v>42.27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979.40000000000009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>
        <v>1117.02</v>
      </c>
      <c r="C55" s="44"/>
      <c r="D55" s="44">
        <v>80</v>
      </c>
      <c r="E55" s="44"/>
      <c r="F55" s="44"/>
      <c r="G55" s="44">
        <v>227.15</v>
      </c>
      <c r="H55" s="44"/>
      <c r="I55" s="44">
        <v>156.4</v>
      </c>
      <c r="J55" s="44">
        <v>94.78</v>
      </c>
      <c r="K55" s="44">
        <v>67.45</v>
      </c>
      <c r="L55" s="44">
        <v>26.05</v>
      </c>
      <c r="M55" s="45"/>
      <c r="N55" s="45">
        <v>31.52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1800.3700000000001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8360.4599999999991</v>
      </c>
      <c r="C64" s="53">
        <f t="shared" ref="C64:AG64" si="61">+C15+C23+C31+C39+C47+C48+C49+C50+C51+C52+C53+C54+C55+C56+C57+C58+C59+C60+C61+C62+C63</f>
        <v>908.33999999999992</v>
      </c>
      <c r="D64" s="53">
        <f t="shared" si="61"/>
        <v>3937.92</v>
      </c>
      <c r="E64" s="53">
        <f t="shared" si="61"/>
        <v>1876.42</v>
      </c>
      <c r="F64" s="53">
        <f t="shared" si="61"/>
        <v>211.3</v>
      </c>
      <c r="G64" s="53">
        <f t="shared" si="61"/>
        <v>6923.1239999999998</v>
      </c>
      <c r="H64" s="53">
        <f t="shared" si="61"/>
        <v>3736.2096999999999</v>
      </c>
      <c r="I64" s="53">
        <f t="shared" si="61"/>
        <v>7110.8505000000005</v>
      </c>
      <c r="J64" s="53">
        <f t="shared" si="61"/>
        <v>3228.25</v>
      </c>
      <c r="K64" s="53">
        <f t="shared" si="61"/>
        <v>8170.254899999999</v>
      </c>
      <c r="L64" s="53">
        <f t="shared" si="61"/>
        <v>3539.38</v>
      </c>
      <c r="M64" s="53">
        <f t="shared" si="61"/>
        <v>691.06</v>
      </c>
      <c r="N64" s="53">
        <f t="shared" si="61"/>
        <v>954.57999999999993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49648.149099999995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12 D</v>
      </c>
      <c r="G66" s="55" t="str">
        <f t="shared" si="62"/>
        <v>CAJA 1 N</v>
      </c>
      <c r="H66" s="55" t="str">
        <f t="shared" si="62"/>
        <v>CAJA 2 D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8 N</v>
      </c>
      <c r="N66" s="55" t="str">
        <f t="shared" si="62"/>
        <v>CAJA 14 N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8351.2199999999993</v>
      </c>
      <c r="C67" s="57">
        <f t="shared" ref="C67:L67" si="63">C12</f>
        <v>906.33</v>
      </c>
      <c r="D67" s="57">
        <f t="shared" si="63"/>
        <v>3936.68</v>
      </c>
      <c r="E67" s="57">
        <f t="shared" si="63"/>
        <v>1895.1</v>
      </c>
      <c r="F67" s="57">
        <f t="shared" si="63"/>
        <v>190.99</v>
      </c>
      <c r="G67" s="57">
        <f t="shared" si="63"/>
        <v>6918.84</v>
      </c>
      <c r="H67" s="57">
        <f t="shared" si="63"/>
        <v>3731.76</v>
      </c>
      <c r="I67" s="57">
        <f t="shared" si="63"/>
        <v>7110.83</v>
      </c>
      <c r="J67" s="57">
        <f t="shared" si="63"/>
        <v>3226.02</v>
      </c>
      <c r="K67" s="57">
        <f t="shared" si="63"/>
        <v>8169.29</v>
      </c>
      <c r="L67" s="57">
        <f t="shared" si="63"/>
        <v>3502.82</v>
      </c>
      <c r="M67" s="57">
        <f t="shared" ref="M67:AG67" si="64">M12</f>
        <v>691.06</v>
      </c>
      <c r="N67" s="57">
        <f t="shared" si="64"/>
        <v>943.51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49574.45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8351.2199999999993</v>
      </c>
      <c r="C69" s="59">
        <f t="shared" ref="C69:L69" si="67">+C67+C68</f>
        <v>906.33</v>
      </c>
      <c r="D69" s="59">
        <f t="shared" si="67"/>
        <v>3936.68</v>
      </c>
      <c r="E69" s="59">
        <f t="shared" si="67"/>
        <v>1895.1</v>
      </c>
      <c r="F69" s="59">
        <f t="shared" si="67"/>
        <v>190.99</v>
      </c>
      <c r="G69" s="59">
        <f t="shared" si="67"/>
        <v>6918.84</v>
      </c>
      <c r="H69" s="59">
        <f t="shared" si="67"/>
        <v>3731.76</v>
      </c>
      <c r="I69" s="59">
        <f t="shared" si="67"/>
        <v>7110.83</v>
      </c>
      <c r="J69" s="59">
        <f t="shared" si="67"/>
        <v>3226.02</v>
      </c>
      <c r="K69" s="59">
        <f t="shared" si="67"/>
        <v>8169.29</v>
      </c>
      <c r="L69" s="59">
        <f t="shared" si="67"/>
        <v>3502.82</v>
      </c>
      <c r="M69" s="59">
        <f t="shared" ref="M69:AG69" si="68">+M67+M68</f>
        <v>691.06</v>
      </c>
      <c r="N69" s="59">
        <f t="shared" si="68"/>
        <v>943.51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49574.45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9.2399999999997817</v>
      </c>
      <c r="C70" s="57">
        <f t="shared" si="69"/>
        <v>2.0099999999998772</v>
      </c>
      <c r="D70" s="57">
        <f t="shared" si="69"/>
        <v>1.2400000000002365</v>
      </c>
      <c r="E70" s="57">
        <f t="shared" si="69"/>
        <v>-18.679999999999836</v>
      </c>
      <c r="F70" s="57">
        <f t="shared" si="69"/>
        <v>20.310000000000002</v>
      </c>
      <c r="G70" s="57">
        <f t="shared" si="69"/>
        <v>4.2839999999996508</v>
      </c>
      <c r="H70" s="57">
        <f t="shared" si="69"/>
        <v>4.449699999999666</v>
      </c>
      <c r="I70" s="57">
        <f t="shared" si="69"/>
        <v>2.0500000000538421E-2</v>
      </c>
      <c r="J70" s="57">
        <f t="shared" si="69"/>
        <v>2.2300000000000182</v>
      </c>
      <c r="K70" s="57">
        <f t="shared" si="69"/>
        <v>0.96489999999903375</v>
      </c>
      <c r="L70" s="57">
        <f t="shared" si="69"/>
        <v>36.559999999999945</v>
      </c>
      <c r="M70" s="57">
        <f t="shared" ref="M70:AG70" si="70">+M64-M69</f>
        <v>0</v>
      </c>
      <c r="N70" s="57">
        <f t="shared" si="70"/>
        <v>11.069999999999936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73.69909999999885</v>
      </c>
    </row>
    <row r="71" spans="1:34" ht="101.25" customHeight="1" x14ac:dyDescent="0.25">
      <c r="A71" s="77" t="s">
        <v>96</v>
      </c>
      <c r="B71" s="14"/>
      <c r="C71" s="14"/>
      <c r="D71" s="14"/>
      <c r="E71" s="14" t="s">
        <v>126</v>
      </c>
      <c r="F71" s="14" t="s">
        <v>127</v>
      </c>
      <c r="G71" s="14"/>
      <c r="H71" s="14"/>
      <c r="I71" s="14"/>
      <c r="J71" s="14"/>
      <c r="K71" s="14"/>
      <c r="L71" s="14" t="s">
        <v>128</v>
      </c>
      <c r="M71" s="29"/>
      <c r="N71" s="29" t="s">
        <v>129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>
        <v>5.7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62</v>
      </c>
      <c r="K11" s="5" t="s">
        <v>67</v>
      </c>
      <c r="L11" s="5" t="s">
        <v>68</v>
      </c>
      <c r="M11" s="5" t="s">
        <v>69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892.08</v>
      </c>
      <c r="C12" s="26">
        <v>2760.93</v>
      </c>
      <c r="D12" s="26">
        <v>1908.27</v>
      </c>
      <c r="E12" s="26">
        <v>3429.03</v>
      </c>
      <c r="F12" s="26">
        <v>2111.41</v>
      </c>
      <c r="G12" s="26">
        <v>3512.03</v>
      </c>
      <c r="H12" s="26">
        <v>1909.55</v>
      </c>
      <c r="I12" s="26">
        <v>3361.5</v>
      </c>
      <c r="J12" s="26">
        <v>77.58</v>
      </c>
      <c r="K12" s="26">
        <v>1450.9</v>
      </c>
      <c r="L12" s="26">
        <v>2286.89</v>
      </c>
      <c r="M12" s="26">
        <v>1476.95</v>
      </c>
      <c r="N12" s="26">
        <v>2756.68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27933.800000000003</v>
      </c>
      <c r="AI12" s="26">
        <v>27600.240000000002</v>
      </c>
      <c r="AJ12" s="69">
        <f>+AI12-AH12</f>
        <v>-333.56000000000131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89.5</v>
      </c>
      <c r="C15" s="23">
        <v>16</v>
      </c>
      <c r="D15" s="23">
        <v>109.5</v>
      </c>
      <c r="E15" s="23">
        <v>67.5</v>
      </c>
      <c r="F15" s="23">
        <v>100</v>
      </c>
      <c r="G15" s="23">
        <v>256</v>
      </c>
      <c r="H15" s="23">
        <v>0</v>
      </c>
      <c r="I15" s="23">
        <v>256</v>
      </c>
      <c r="J15" s="23">
        <v>2</v>
      </c>
      <c r="K15" s="23">
        <v>47</v>
      </c>
      <c r="L15" s="23">
        <v>33</v>
      </c>
      <c r="M15" s="23">
        <v>217</v>
      </c>
      <c r="N15" s="23">
        <v>75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1268.5</v>
      </c>
    </row>
    <row r="16" spans="1:36" s="32" customFormat="1" x14ac:dyDescent="0.25">
      <c r="A16" s="30" t="s">
        <v>20</v>
      </c>
      <c r="B16" s="31"/>
      <c r="C16" s="31">
        <v>239</v>
      </c>
      <c r="D16" s="31">
        <v>0</v>
      </c>
      <c r="E16" s="31">
        <v>121</v>
      </c>
      <c r="F16" s="31">
        <v>0</v>
      </c>
      <c r="G16" s="31">
        <v>224</v>
      </c>
      <c r="H16" s="31">
        <v>0</v>
      </c>
      <c r="I16" s="31">
        <v>197</v>
      </c>
      <c r="J16" s="31"/>
      <c r="K16" s="31"/>
      <c r="L16" s="31">
        <v>170</v>
      </c>
      <c r="M16" s="31"/>
      <c r="N16" s="31">
        <v>330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1281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1369.47</v>
      </c>
      <c r="D17" s="22">
        <f t="shared" ref="D17:AG17" si="2">D16*$B$8</f>
        <v>0</v>
      </c>
      <c r="E17" s="22">
        <f t="shared" si="2"/>
        <v>693.33</v>
      </c>
      <c r="F17" s="22">
        <f t="shared" si="2"/>
        <v>0</v>
      </c>
      <c r="G17" s="22">
        <f t="shared" si="2"/>
        <v>1283.52</v>
      </c>
      <c r="H17" s="22">
        <f t="shared" si="2"/>
        <v>0</v>
      </c>
      <c r="I17" s="22">
        <f t="shared" si="2"/>
        <v>1128.8100000000002</v>
      </c>
      <c r="J17" s="22">
        <f t="shared" si="2"/>
        <v>0</v>
      </c>
      <c r="K17" s="22">
        <f t="shared" si="2"/>
        <v>0</v>
      </c>
      <c r="L17" s="22">
        <f t="shared" si="2"/>
        <v>974.1</v>
      </c>
      <c r="M17" s="22">
        <f t="shared" si="2"/>
        <v>0</v>
      </c>
      <c r="N17" s="22">
        <f t="shared" si="2"/>
        <v>1890.9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7340.130000000001</v>
      </c>
    </row>
    <row r="18" spans="1:36" s="32" customFormat="1" x14ac:dyDescent="0.25">
      <c r="A18" s="30" t="s">
        <v>23</v>
      </c>
      <c r="B18" s="33">
        <v>56</v>
      </c>
      <c r="C18" s="33">
        <v>56</v>
      </c>
      <c r="D18" s="33">
        <v>150</v>
      </c>
      <c r="E18" s="33">
        <v>65</v>
      </c>
      <c r="F18" s="33">
        <v>189</v>
      </c>
      <c r="G18" s="33">
        <v>66</v>
      </c>
      <c r="H18" s="33">
        <v>27</v>
      </c>
      <c r="I18" s="33">
        <v>50</v>
      </c>
      <c r="J18" s="33"/>
      <c r="K18" s="33">
        <v>95</v>
      </c>
      <c r="L18" s="33">
        <v>31</v>
      </c>
      <c r="M18" s="33">
        <v>67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852</v>
      </c>
      <c r="AJ18" s="70"/>
    </row>
    <row r="19" spans="1:36" s="47" customFormat="1" x14ac:dyDescent="0.25">
      <c r="A19" s="46" t="s">
        <v>27</v>
      </c>
      <c r="B19" s="22">
        <f>B18*$B$9</f>
        <v>319.2</v>
      </c>
      <c r="C19" s="22">
        <f t="shared" ref="C19:AG19" si="3">C18*$B$9</f>
        <v>319.2</v>
      </c>
      <c r="D19" s="22">
        <f t="shared" si="3"/>
        <v>855</v>
      </c>
      <c r="E19" s="22">
        <f t="shared" si="3"/>
        <v>370.5</v>
      </c>
      <c r="F19" s="22">
        <f t="shared" si="3"/>
        <v>1077.3</v>
      </c>
      <c r="G19" s="22">
        <f t="shared" si="3"/>
        <v>376.2</v>
      </c>
      <c r="H19" s="22">
        <f t="shared" si="3"/>
        <v>153.9</v>
      </c>
      <c r="I19" s="22">
        <f t="shared" si="3"/>
        <v>285</v>
      </c>
      <c r="J19" s="22">
        <f t="shared" si="3"/>
        <v>0</v>
      </c>
      <c r="K19" s="22">
        <f t="shared" si="3"/>
        <v>541.5</v>
      </c>
      <c r="L19" s="22">
        <f t="shared" si="3"/>
        <v>176.70000000000002</v>
      </c>
      <c r="M19" s="22">
        <f t="shared" si="3"/>
        <v>381.90000000000003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4856.3999999999987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56</v>
      </c>
      <c r="C22" s="20">
        <f t="shared" ref="C22:AG23" si="5">+C16+C18+C20</f>
        <v>295</v>
      </c>
      <c r="D22" s="20">
        <f t="shared" si="5"/>
        <v>150</v>
      </c>
      <c r="E22" s="20">
        <f t="shared" si="5"/>
        <v>186</v>
      </c>
      <c r="F22" s="20">
        <f t="shared" si="5"/>
        <v>189</v>
      </c>
      <c r="G22" s="20">
        <f t="shared" si="5"/>
        <v>290</v>
      </c>
      <c r="H22" s="20">
        <f t="shared" si="5"/>
        <v>27</v>
      </c>
      <c r="I22" s="20">
        <f t="shared" si="5"/>
        <v>247</v>
      </c>
      <c r="J22" s="20">
        <f t="shared" si="5"/>
        <v>0</v>
      </c>
      <c r="K22" s="20">
        <f t="shared" si="5"/>
        <v>95</v>
      </c>
      <c r="L22" s="20">
        <f t="shared" si="5"/>
        <v>201</v>
      </c>
      <c r="M22" s="20">
        <f t="shared" si="5"/>
        <v>67</v>
      </c>
      <c r="N22" s="20">
        <f t="shared" si="5"/>
        <v>330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2133</v>
      </c>
    </row>
    <row r="23" spans="1:36" s="47" customFormat="1" x14ac:dyDescent="0.25">
      <c r="A23" s="48" t="s">
        <v>26</v>
      </c>
      <c r="B23" s="19">
        <f>+B17+B19+B21</f>
        <v>319.2</v>
      </c>
      <c r="C23" s="19">
        <f t="shared" si="5"/>
        <v>1688.67</v>
      </c>
      <c r="D23" s="19">
        <f t="shared" si="5"/>
        <v>855</v>
      </c>
      <c r="E23" s="19">
        <f t="shared" si="5"/>
        <v>1063.83</v>
      </c>
      <c r="F23" s="19">
        <f t="shared" si="5"/>
        <v>1077.3</v>
      </c>
      <c r="G23" s="19">
        <f t="shared" si="5"/>
        <v>1659.72</v>
      </c>
      <c r="H23" s="19">
        <f t="shared" si="5"/>
        <v>153.9</v>
      </c>
      <c r="I23" s="19">
        <f t="shared" si="5"/>
        <v>1413.8100000000002</v>
      </c>
      <c r="J23" s="19">
        <f t="shared" si="5"/>
        <v>0</v>
      </c>
      <c r="K23" s="19">
        <f t="shared" si="5"/>
        <v>541.5</v>
      </c>
      <c r="L23" s="19">
        <f t="shared" si="5"/>
        <v>1150.8</v>
      </c>
      <c r="M23" s="19">
        <f t="shared" si="5"/>
        <v>381.90000000000003</v>
      </c>
      <c r="N23" s="19">
        <f t="shared" si="5"/>
        <v>1890.9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12196.529999999999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11.79</v>
      </c>
      <c r="H40" s="36"/>
      <c r="I40" s="36"/>
      <c r="J40" s="36"/>
      <c r="K40" s="36"/>
      <c r="L40" s="36"/>
      <c r="M40" s="36"/>
      <c r="N40" s="36">
        <v>7.99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19.78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67.556700000000006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45.782700000000006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113.33940000000001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>
        <v>0</v>
      </c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11.79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7.99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19.78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67.556700000000006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45.782700000000006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113.33940000000001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414.74</v>
      </c>
      <c r="C49" s="44">
        <v>0</v>
      </c>
      <c r="D49" s="44">
        <v>781.95</v>
      </c>
      <c r="E49" s="44">
        <v>1128.05</v>
      </c>
      <c r="F49" s="44">
        <v>765.19</v>
      </c>
      <c r="G49" s="44">
        <v>1368.1</v>
      </c>
      <c r="H49" s="44">
        <v>0</v>
      </c>
      <c r="I49" s="44"/>
      <c r="J49" s="44">
        <v>11.7</v>
      </c>
      <c r="K49" s="44">
        <v>565.46</v>
      </c>
      <c r="L49" s="44">
        <v>600.51</v>
      </c>
      <c r="M49" s="45">
        <v>884.91</v>
      </c>
      <c r="N49" s="45">
        <v>651.97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7172.58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861.84</v>
      </c>
      <c r="D52" s="44">
        <v>10.65</v>
      </c>
      <c r="E52" s="44">
        <v>765.49</v>
      </c>
      <c r="F52" s="44"/>
      <c r="G52" s="44"/>
      <c r="H52" s="44">
        <v>36.92</v>
      </c>
      <c r="I52" s="44">
        <v>1070.3599999999999</v>
      </c>
      <c r="J52" s="44">
        <v>0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2745.26</v>
      </c>
    </row>
    <row r="53" spans="1:34" x14ac:dyDescent="0.25">
      <c r="A53" s="17" t="s">
        <v>18</v>
      </c>
      <c r="B53" s="44">
        <v>67.489999999999995</v>
      </c>
      <c r="C53" s="44">
        <v>138.84</v>
      </c>
      <c r="D53" s="44">
        <v>103.96</v>
      </c>
      <c r="E53" s="44">
        <v>388.01</v>
      </c>
      <c r="F53" s="44">
        <v>105.58</v>
      </c>
      <c r="G53" s="44">
        <v>159.59</v>
      </c>
      <c r="H53" s="44">
        <v>5.5</v>
      </c>
      <c r="I53" s="44">
        <v>483.58</v>
      </c>
      <c r="J53" s="44"/>
      <c r="K53" s="44">
        <v>296.97000000000003</v>
      </c>
      <c r="L53" s="44">
        <v>421.03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2170.5500000000002</v>
      </c>
    </row>
    <row r="54" spans="1:34" x14ac:dyDescent="0.25">
      <c r="A54" s="17" t="s">
        <v>114</v>
      </c>
      <c r="B54" s="44"/>
      <c r="C54" s="44">
        <v>7.7</v>
      </c>
      <c r="D54" s="44"/>
      <c r="E54" s="44"/>
      <c r="F54" s="44"/>
      <c r="G54" s="44"/>
      <c r="H54" s="44"/>
      <c r="I54" s="44"/>
      <c r="J54" s="44">
        <v>63.83</v>
      </c>
      <c r="K54" s="44"/>
      <c r="L54" s="44">
        <v>66.61</v>
      </c>
      <c r="M54" s="45"/>
      <c r="N54" s="45">
        <v>16.02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154.16</v>
      </c>
    </row>
    <row r="55" spans="1:34" x14ac:dyDescent="0.25">
      <c r="A55" s="17" t="s">
        <v>52</v>
      </c>
      <c r="B55" s="44">
        <v>0</v>
      </c>
      <c r="C55" s="44"/>
      <c r="D55" s="44">
        <v>47.54</v>
      </c>
      <c r="E55" s="44">
        <v>0</v>
      </c>
      <c r="F55" s="44">
        <v>66.25</v>
      </c>
      <c r="G55" s="44"/>
      <c r="H55" s="44"/>
      <c r="I55" s="44"/>
      <c r="J55" s="44"/>
      <c r="K55" s="44"/>
      <c r="L55" s="44">
        <v>22.69</v>
      </c>
      <c r="M55" s="45"/>
      <c r="N55" s="45">
        <v>84.84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221.32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>
        <v>50.61</v>
      </c>
      <c r="D58" s="44"/>
      <c r="E58" s="44">
        <v>15.99</v>
      </c>
      <c r="F58" s="44"/>
      <c r="G58" s="44"/>
      <c r="H58" s="44"/>
      <c r="I58" s="44">
        <v>2</v>
      </c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68.599999999999994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>
        <v>1725.75</v>
      </c>
      <c r="I62" s="44">
        <v>139.38</v>
      </c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1865.13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890.93000000000006</v>
      </c>
      <c r="C64" s="53">
        <f t="shared" ref="C64:AG64" si="21">+C15+C23+C31+C39+C47+C48+C49+C50+C51+C52+C53+C54+C55+C56+C57+C58+C59+C60+C61+C62+C63</f>
        <v>2763.6600000000003</v>
      </c>
      <c r="D64" s="53">
        <f t="shared" si="21"/>
        <v>1908.6000000000001</v>
      </c>
      <c r="E64" s="53">
        <f t="shared" si="21"/>
        <v>3428.87</v>
      </c>
      <c r="F64" s="53">
        <f t="shared" si="21"/>
        <v>2114.3200000000002</v>
      </c>
      <c r="G64" s="53">
        <f t="shared" si="21"/>
        <v>3510.9666999999999</v>
      </c>
      <c r="H64" s="53">
        <f t="shared" si="21"/>
        <v>1922.07</v>
      </c>
      <c r="I64" s="53">
        <f t="shared" si="21"/>
        <v>3365.13</v>
      </c>
      <c r="J64" s="53">
        <f t="shared" si="21"/>
        <v>77.53</v>
      </c>
      <c r="K64" s="53">
        <f t="shared" si="21"/>
        <v>1450.93</v>
      </c>
      <c r="L64" s="53">
        <f t="shared" si="21"/>
        <v>2294.6400000000003</v>
      </c>
      <c r="M64" s="53">
        <f t="shared" si="21"/>
        <v>1483.81</v>
      </c>
      <c r="N64" s="53">
        <f t="shared" si="21"/>
        <v>2764.5127000000002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27975.969400000002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 t="str">
        <f t="shared" si="22"/>
        <v>CAJA 5 N</v>
      </c>
      <c r="K66" s="55" t="str">
        <f t="shared" si="22"/>
        <v>CAJA 8 D</v>
      </c>
      <c r="L66" s="55" t="str">
        <f t="shared" si="22"/>
        <v>CAJA 8 N</v>
      </c>
      <c r="M66" s="55" t="str">
        <f t="shared" si="22"/>
        <v>CAJA 9 D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892.08</v>
      </c>
      <c r="C67" s="57">
        <f t="shared" ref="C67:L67" si="23">C12</f>
        <v>2760.93</v>
      </c>
      <c r="D67" s="57">
        <f t="shared" si="23"/>
        <v>1908.27</v>
      </c>
      <c r="E67" s="57">
        <f t="shared" si="23"/>
        <v>3429.03</v>
      </c>
      <c r="F67" s="57">
        <f t="shared" si="23"/>
        <v>2111.41</v>
      </c>
      <c r="G67" s="57">
        <f t="shared" si="23"/>
        <v>3512.03</v>
      </c>
      <c r="H67" s="57">
        <f t="shared" si="23"/>
        <v>1909.55</v>
      </c>
      <c r="I67" s="57">
        <f t="shared" si="23"/>
        <v>3361.5</v>
      </c>
      <c r="J67" s="57">
        <f t="shared" si="23"/>
        <v>77.58</v>
      </c>
      <c r="K67" s="57">
        <f t="shared" si="23"/>
        <v>1450.9</v>
      </c>
      <c r="L67" s="57">
        <f t="shared" si="23"/>
        <v>2286.89</v>
      </c>
      <c r="M67" s="57">
        <f t="shared" si="22"/>
        <v>1476.95</v>
      </c>
      <c r="N67" s="57">
        <f t="shared" si="22"/>
        <v>2756.68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27933.800000000003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892.08</v>
      </c>
      <c r="C69" s="59">
        <f t="shared" ref="C69:AG69" si="25">+C67+C68</f>
        <v>2760.93</v>
      </c>
      <c r="D69" s="59">
        <f t="shared" si="25"/>
        <v>1908.27</v>
      </c>
      <c r="E69" s="59">
        <f t="shared" si="25"/>
        <v>3429.03</v>
      </c>
      <c r="F69" s="59">
        <f t="shared" si="25"/>
        <v>2111.41</v>
      </c>
      <c r="G69" s="59">
        <f t="shared" si="25"/>
        <v>3512.03</v>
      </c>
      <c r="H69" s="59">
        <f t="shared" si="25"/>
        <v>1909.55</v>
      </c>
      <c r="I69" s="59">
        <f t="shared" si="25"/>
        <v>3361.5</v>
      </c>
      <c r="J69" s="59">
        <f t="shared" si="25"/>
        <v>77.58</v>
      </c>
      <c r="K69" s="59">
        <f t="shared" si="25"/>
        <v>1450.9</v>
      </c>
      <c r="L69" s="59">
        <f t="shared" si="25"/>
        <v>2286.89</v>
      </c>
      <c r="M69" s="59">
        <f t="shared" si="25"/>
        <v>1476.95</v>
      </c>
      <c r="N69" s="59">
        <f t="shared" si="25"/>
        <v>2756.68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27933.800000000003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-1.1499999999999773</v>
      </c>
      <c r="C70" s="57">
        <f t="shared" si="26"/>
        <v>2.7300000000004729</v>
      </c>
      <c r="D70" s="57">
        <f t="shared" si="26"/>
        <v>0.33000000000015461</v>
      </c>
      <c r="E70" s="57">
        <f t="shared" si="26"/>
        <v>-0.16000000000030923</v>
      </c>
      <c r="F70" s="57">
        <f t="shared" si="26"/>
        <v>2.9100000000003092</v>
      </c>
      <c r="G70" s="57">
        <f t="shared" si="26"/>
        <v>-1.0633000000002539</v>
      </c>
      <c r="H70" s="57">
        <f t="shared" si="26"/>
        <v>12.519999999999982</v>
      </c>
      <c r="I70" s="57">
        <f t="shared" si="26"/>
        <v>3.6300000000001091</v>
      </c>
      <c r="J70" s="57">
        <f t="shared" si="26"/>
        <v>-4.9999999999997158E-2</v>
      </c>
      <c r="K70" s="57">
        <f t="shared" si="26"/>
        <v>2.9999999999972715E-2</v>
      </c>
      <c r="L70" s="57">
        <f t="shared" si="26"/>
        <v>7.7500000000004547</v>
      </c>
      <c r="M70" s="57">
        <f t="shared" si="26"/>
        <v>6.8599999999999</v>
      </c>
      <c r="N70" s="57">
        <f t="shared" si="26"/>
        <v>7.8327000000003864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42.169400000001204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 t="s">
        <v>123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H56" sqref="H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44762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>
        <v>5.7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1603.36</v>
      </c>
      <c r="C12" s="26">
        <v>2698.22</v>
      </c>
      <c r="D12" s="26">
        <v>2038.09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6339.67</v>
      </c>
      <c r="AI12" s="26">
        <v>6265.05</v>
      </c>
      <c r="AJ12" s="69">
        <f>+AI12-AH12</f>
        <v>-74.619999999999891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286</v>
      </c>
      <c r="C15" s="23">
        <v>393.5</v>
      </c>
      <c r="D15" s="23">
        <v>56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735.5</v>
      </c>
    </row>
    <row r="16" spans="1:36" s="32" customFormat="1" x14ac:dyDescent="0.25">
      <c r="A16" s="30" t="s">
        <v>20</v>
      </c>
      <c r="B16" s="31">
        <v>81</v>
      </c>
      <c r="C16" s="31">
        <v>230</v>
      </c>
      <c r="D16" s="31">
        <v>157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468</v>
      </c>
      <c r="AJ16" s="70"/>
    </row>
    <row r="17" spans="1:36" s="47" customFormat="1" x14ac:dyDescent="0.25">
      <c r="A17" s="46" t="s">
        <v>27</v>
      </c>
      <c r="B17" s="22">
        <f>B16*$B$8</f>
        <v>464.13000000000005</v>
      </c>
      <c r="C17" s="22">
        <f>C16*$B$8</f>
        <v>1317.9</v>
      </c>
      <c r="D17" s="22">
        <f t="shared" ref="D17:AG17" si="2">D16*$B$8</f>
        <v>899.61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2681.6400000000003</v>
      </c>
    </row>
    <row r="18" spans="1:36" s="32" customFormat="1" x14ac:dyDescent="0.25">
      <c r="A18" s="30" t="s">
        <v>23</v>
      </c>
      <c r="B18" s="33">
        <v>0</v>
      </c>
      <c r="C18" s="33">
        <v>15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15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85.5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85.5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81</v>
      </c>
      <c r="C22" s="20">
        <f t="shared" ref="C22:AG23" si="5">+C16+C18+C20</f>
        <v>245</v>
      </c>
      <c r="D22" s="20">
        <f t="shared" si="5"/>
        <v>157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483</v>
      </c>
    </row>
    <row r="23" spans="1:36" s="47" customFormat="1" x14ac:dyDescent="0.25">
      <c r="A23" s="48" t="s">
        <v>26</v>
      </c>
      <c r="B23" s="19">
        <f>+B17+B19+B21</f>
        <v>464.13000000000005</v>
      </c>
      <c r="C23" s="19">
        <f t="shared" si="5"/>
        <v>1403.4</v>
      </c>
      <c r="D23" s="19">
        <f t="shared" si="5"/>
        <v>899.61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2767.1400000000003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790.69</v>
      </c>
      <c r="C49" s="44">
        <v>761.97</v>
      </c>
      <c r="D49" s="44">
        <v>878.29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2430.9499999999998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68.67</v>
      </c>
      <c r="C53" s="44">
        <v>92.22</v>
      </c>
      <c r="D53" s="44">
        <v>205.59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366.48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49.54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49.54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1609.4900000000002</v>
      </c>
      <c r="C64" s="53">
        <f t="shared" ref="C64:AG64" si="21">+C15+C23+C31+C39+C47+C48+C49+C50+C51+C52+C53+C54+C55+C56+C57+C58+C59+C60+C61+C62+C63</f>
        <v>2700.6299999999997</v>
      </c>
      <c r="D64" s="53">
        <f t="shared" si="21"/>
        <v>2039.49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6349.61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1603.36</v>
      </c>
      <c r="C67" s="57">
        <f t="shared" ref="C67:L67" si="23">C12</f>
        <v>2698.22</v>
      </c>
      <c r="D67" s="57">
        <f t="shared" si="23"/>
        <v>2038.09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6339.67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1603.36</v>
      </c>
      <c r="C69" s="59">
        <f t="shared" ref="C69:AG69" si="25">+C67+C68</f>
        <v>2698.22</v>
      </c>
      <c r="D69" s="59">
        <f t="shared" si="25"/>
        <v>2038.09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6339.67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6.1300000000003365</v>
      </c>
      <c r="C70" s="57">
        <f t="shared" si="26"/>
        <v>2.4099999999998545</v>
      </c>
      <c r="D70" s="57">
        <f t="shared" si="26"/>
        <v>1.4000000000000909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9.9400000000002819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5" activePane="bottomRight" state="frozen"/>
      <selection pane="topRight" activeCell="B1" sqref="B1"/>
      <selection pane="bottomLeft" activeCell="A5" sqref="A5"/>
      <selection pane="bottomRight" activeCell="AR81" sqref="AR8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>
        <v>5.78</v>
      </c>
    </row>
    <row r="9" spans="1:36" x14ac:dyDescent="0.25">
      <c r="A9" s="1" t="s">
        <v>22</v>
      </c>
      <c r="B9" s="24">
        <v>5.7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1986.91</v>
      </c>
      <c r="C12" s="26">
        <v>6187.39</v>
      </c>
      <c r="D12" s="26">
        <v>1462.92</v>
      </c>
      <c r="E12" s="26">
        <v>640.96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10278.18</v>
      </c>
      <c r="AI12" s="26"/>
      <c r="AJ12" s="69">
        <f>+AI12-AH12</f>
        <v>-10278.18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377</v>
      </c>
      <c r="C15" s="23">
        <v>1890.5</v>
      </c>
      <c r="D15" s="23">
        <v>870</v>
      </c>
      <c r="E15" s="23">
        <v>591.5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3729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>
        <v>219</v>
      </c>
      <c r="C18" s="33">
        <v>440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659</v>
      </c>
      <c r="AJ18" s="70"/>
    </row>
    <row r="19" spans="1:36" s="47" customFormat="1" x14ac:dyDescent="0.25">
      <c r="A19" s="46" t="s">
        <v>27</v>
      </c>
      <c r="B19" s="22">
        <f>B18*$B$9</f>
        <v>1248.3</v>
      </c>
      <c r="C19" s="22">
        <f t="shared" ref="C19:AG19" si="3">C18*$B$9</f>
        <v>2508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3756.3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219</v>
      </c>
      <c r="C22" s="20">
        <f t="shared" ref="C22:AG23" si="5">+C16+C18+C20</f>
        <v>440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659</v>
      </c>
    </row>
    <row r="23" spans="1:36" s="47" customFormat="1" x14ac:dyDescent="0.25">
      <c r="A23" s="48" t="s">
        <v>26</v>
      </c>
      <c r="B23" s="19">
        <f>+B17+B19+B21</f>
        <v>1248.3</v>
      </c>
      <c r="C23" s="19">
        <f t="shared" si="5"/>
        <v>2508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3756.3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7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7</v>
      </c>
    </row>
    <row r="33" spans="1:34" s="47" customFormat="1" x14ac:dyDescent="0.25">
      <c r="A33" s="46" t="s">
        <v>35</v>
      </c>
      <c r="B33" s="22">
        <f>B32*$B$8</f>
        <v>40.11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40.11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7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7</v>
      </c>
    </row>
    <row r="39" spans="1:34" s="47" customFormat="1" x14ac:dyDescent="0.25">
      <c r="A39" s="48" t="s">
        <v>42</v>
      </c>
      <c r="B39" s="19">
        <f>+B33+B35+B37</f>
        <v>40.11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40.11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322.55</v>
      </c>
      <c r="C49" s="44">
        <v>1653.78</v>
      </c>
      <c r="D49" s="44">
        <v>594.36</v>
      </c>
      <c r="E49" s="44">
        <v>11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2581.69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>
        <v>140.16999999999999</v>
      </c>
      <c r="D54" s="44"/>
      <c r="E54" s="44">
        <v>39.06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179.23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1987.9599999999998</v>
      </c>
      <c r="C64" s="53">
        <f t="shared" ref="C64:AG64" si="21">+C15+C23+C31+C39+C47+C48+C49+C50+C51+C52+C53+C54+C55+C56+C57+C58+C59+C60+C61+C62+C63</f>
        <v>6192.45</v>
      </c>
      <c r="D64" s="53">
        <f t="shared" si="21"/>
        <v>1464.3600000000001</v>
      </c>
      <c r="E64" s="53">
        <f t="shared" si="21"/>
        <v>641.55999999999995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10286.33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1986.91</v>
      </c>
      <c r="C67" s="57">
        <f t="shared" ref="C67:L67" si="23">C12</f>
        <v>6187.39</v>
      </c>
      <c r="D67" s="57">
        <f t="shared" si="23"/>
        <v>1462.92</v>
      </c>
      <c r="E67" s="57">
        <f t="shared" si="23"/>
        <v>640.96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10278.18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1986.91</v>
      </c>
      <c r="C69" s="59">
        <f t="shared" ref="C69:AG69" si="25">+C67+C68</f>
        <v>6187.39</v>
      </c>
      <c r="D69" s="59">
        <f t="shared" si="25"/>
        <v>1462.92</v>
      </c>
      <c r="E69" s="59">
        <f t="shared" si="25"/>
        <v>640.96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10278.18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1.0499999999997272</v>
      </c>
      <c r="C70" s="57">
        <f t="shared" si="26"/>
        <v>5.0599999999994907</v>
      </c>
      <c r="D70" s="57">
        <f t="shared" si="26"/>
        <v>1.4400000000000546</v>
      </c>
      <c r="E70" s="57">
        <f t="shared" si="26"/>
        <v>0.59999999999990905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8.1499999999991815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2" activePane="bottomRight" state="frozen"/>
      <selection pane="topRight" activeCell="B1" sqref="B1"/>
      <selection pane="bottomLeft" activeCell="A5" sqref="A5"/>
      <selection pane="bottomRight" activeCell="C55" sqref="C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>
        <v>5.7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955.39</v>
      </c>
      <c r="C12" s="26">
        <v>1769.03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2724.42</v>
      </c>
      <c r="AI12" s="26">
        <v>2704.85</v>
      </c>
      <c r="AJ12" s="69">
        <f>+AI12-AH12</f>
        <v>-19.570000000000164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45.5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45.5</v>
      </c>
    </row>
    <row r="16" spans="1:36" s="32" customFormat="1" x14ac:dyDescent="0.25">
      <c r="A16" s="30" t="s">
        <v>20</v>
      </c>
      <c r="B16" s="31">
        <v>0</v>
      </c>
      <c r="C16" s="31">
        <v>46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263.58000000000004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263.58000000000004</v>
      </c>
    </row>
    <row r="18" spans="1:36" s="32" customFormat="1" x14ac:dyDescent="0.25">
      <c r="A18" s="30" t="s">
        <v>23</v>
      </c>
      <c r="B18" s="33">
        <v>25</v>
      </c>
      <c r="C18" s="33">
        <v>57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82</v>
      </c>
      <c r="AJ18" s="70"/>
    </row>
    <row r="19" spans="1:36" s="47" customFormat="1" x14ac:dyDescent="0.25">
      <c r="A19" s="46" t="s">
        <v>27</v>
      </c>
      <c r="B19" s="22">
        <f>B18*$B$9</f>
        <v>142.5</v>
      </c>
      <c r="C19" s="22">
        <f t="shared" ref="C19:AG19" si="3">C18*$B$9</f>
        <v>324.90000000000003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467.40000000000003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</v>
      </c>
      <c r="C22" s="20">
        <f t="shared" ref="C22:AG23" si="5">+C16+C18+C20</f>
        <v>103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128</v>
      </c>
    </row>
    <row r="23" spans="1:36" s="47" customFormat="1" x14ac:dyDescent="0.25">
      <c r="A23" s="48" t="s">
        <v>26</v>
      </c>
      <c r="B23" s="19">
        <f>+B17+B19+B21</f>
        <v>142.5</v>
      </c>
      <c r="C23" s="19">
        <f t="shared" si="5"/>
        <v>588.48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730.98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681.22</v>
      </c>
      <c r="C49" s="44">
        <v>1013.64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1694.8600000000001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55.04</v>
      </c>
      <c r="C53" s="44">
        <v>119.34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174.38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81.96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81.96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960.72</v>
      </c>
      <c r="C64" s="53">
        <f t="shared" ref="C64:AG64" si="21">+C15+C23+C31+C39+C47+C48+C49+C50+C51+C52+C53+C54+C55+C56+C57+C58+C59+C60+C61+C62+C63</f>
        <v>1766.9599999999998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2727.68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955.39</v>
      </c>
      <c r="C67" s="57">
        <f t="shared" ref="C67:L67" si="23">C12</f>
        <v>1769.03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2724.42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955.39</v>
      </c>
      <c r="C69" s="59">
        <f t="shared" ref="C69:AG69" si="25">+C67+C68</f>
        <v>1769.03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2724.42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5.3300000000000409</v>
      </c>
      <c r="C70" s="57">
        <f t="shared" si="26"/>
        <v>-2.0700000000001637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3.2599999999998772</v>
      </c>
    </row>
    <row r="71" spans="1:34" ht="102.75" customHeight="1" x14ac:dyDescent="0.25">
      <c r="A71" s="77" t="s">
        <v>96</v>
      </c>
      <c r="B71" s="14" t="s">
        <v>124</v>
      </c>
      <c r="C71" s="14" t="s">
        <v>125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9" activePane="bottomRight" state="frozen"/>
      <selection pane="topRight" activeCell="B1" sqref="B1"/>
      <selection pane="bottomLeft" activeCell="A5" sqref="A5"/>
      <selection pane="bottomRight" activeCell="A71" sqref="A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>
        <v>5.7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381.31</v>
      </c>
      <c r="C12" s="26">
        <v>964.84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1346.15</v>
      </c>
      <c r="AI12" s="26">
        <v>1346.15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39</v>
      </c>
      <c r="C15" s="23">
        <v>10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49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>
        <v>27</v>
      </c>
      <c r="C18" s="33">
        <v>67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94</v>
      </c>
      <c r="AJ18" s="70"/>
    </row>
    <row r="19" spans="1:36" s="47" customFormat="1" x14ac:dyDescent="0.25">
      <c r="A19" s="46" t="s">
        <v>27</v>
      </c>
      <c r="B19" s="22">
        <f>B18*$B$9</f>
        <v>153.9</v>
      </c>
      <c r="C19" s="22">
        <f t="shared" ref="C19:AG19" si="3">C18*$B$9</f>
        <v>381.90000000000003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535.80000000000007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27</v>
      </c>
      <c r="C22" s="20">
        <f t="shared" ref="C22:AG23" si="5">+C16+C18+C20</f>
        <v>67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94</v>
      </c>
    </row>
    <row r="23" spans="1:36" s="47" customFormat="1" x14ac:dyDescent="0.25">
      <c r="A23" s="48" t="s">
        <v>26</v>
      </c>
      <c r="B23" s="19">
        <f>+B17+B19+B21</f>
        <v>153.9</v>
      </c>
      <c r="C23" s="19">
        <f t="shared" si="5"/>
        <v>381.90000000000003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535.80000000000007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181.28</v>
      </c>
      <c r="C49" s="44">
        <v>293.88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475.15999999999997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10.4</v>
      </c>
      <c r="C53" s="44">
        <v>109.12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119.52000000000001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169.35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169.35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384.58</v>
      </c>
      <c r="C64" s="53">
        <f t="shared" ref="C64:AG64" si="21">+C15+C23+C31+C39+C47+C48+C49+C50+C51+C52+C53+C54+C55+C56+C57+C58+C59+C60+C61+C62+C63</f>
        <v>964.25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1348.83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381.31</v>
      </c>
      <c r="C67" s="57">
        <f t="shared" ref="C67:L67" si="23">C12</f>
        <v>964.84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1346.15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381.31</v>
      </c>
      <c r="C69" s="59">
        <f t="shared" ref="C69:AG69" si="25">+C67+C68</f>
        <v>964.84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1346.15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3.2699999999999818</v>
      </c>
      <c r="C70" s="57">
        <f t="shared" si="26"/>
        <v>-0.59000000000003183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2.67999999999995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4">
        <v>5.73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56</v>
      </c>
      <c r="E11" s="5" t="s">
        <v>57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1394.45</v>
      </c>
      <c r="C12" s="26">
        <v>1552.25</v>
      </c>
      <c r="D12" s="26">
        <v>4100.91</v>
      </c>
      <c r="E12" s="26">
        <v>4616.38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11663.99</v>
      </c>
      <c r="AI12" s="26">
        <v>11522.85</v>
      </c>
      <c r="AJ12" s="69">
        <f>+AI12-AH12</f>
        <v>-141.13999999999942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179.5</v>
      </c>
      <c r="C15" s="23">
        <v>252</v>
      </c>
      <c r="D15" s="23">
        <v>546.20000000000005</v>
      </c>
      <c r="E15" s="23">
        <v>477.5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1455.2</v>
      </c>
    </row>
    <row r="16" spans="1:36" s="32" customFormat="1" x14ac:dyDescent="0.25">
      <c r="A16" s="30" t="s">
        <v>20</v>
      </c>
      <c r="B16" s="31">
        <v>64</v>
      </c>
      <c r="C16" s="31">
        <v>107</v>
      </c>
      <c r="D16" s="31">
        <v>321</v>
      </c>
      <c r="E16" s="31">
        <v>153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645</v>
      </c>
      <c r="AJ16" s="70"/>
    </row>
    <row r="17" spans="1:36" s="47" customFormat="1" x14ac:dyDescent="0.25">
      <c r="A17" s="46" t="s">
        <v>27</v>
      </c>
      <c r="B17" s="22">
        <f>B16*$B$8</f>
        <v>364.8</v>
      </c>
      <c r="C17" s="22">
        <f>C16*$B$8</f>
        <v>609.9</v>
      </c>
      <c r="D17" s="22">
        <f t="shared" ref="D17:AG17" si="2">D16*$B$8</f>
        <v>1829.7</v>
      </c>
      <c r="E17" s="22">
        <f t="shared" si="2"/>
        <v>872.1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3676.5</v>
      </c>
    </row>
    <row r="18" spans="1:36" s="32" customFormat="1" x14ac:dyDescent="0.25">
      <c r="A18" s="30" t="s">
        <v>23</v>
      </c>
      <c r="B18" s="33">
        <v>1</v>
      </c>
      <c r="C18" s="33"/>
      <c r="D18" s="33">
        <v>21</v>
      </c>
      <c r="E18" s="33">
        <v>257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279</v>
      </c>
      <c r="AJ18" s="70"/>
    </row>
    <row r="19" spans="1:36" s="47" customFormat="1" x14ac:dyDescent="0.25">
      <c r="A19" s="46" t="s">
        <v>27</v>
      </c>
      <c r="B19" s="22">
        <f>B18*$B$9</f>
        <v>5.73</v>
      </c>
      <c r="C19" s="22">
        <f t="shared" ref="C19:AG19" si="3">C18*$B$9</f>
        <v>0</v>
      </c>
      <c r="D19" s="22">
        <f t="shared" si="3"/>
        <v>120.33000000000001</v>
      </c>
      <c r="E19" s="22">
        <f t="shared" si="3"/>
        <v>1472.6100000000001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1598.67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65</v>
      </c>
      <c r="C22" s="20">
        <f t="shared" ref="C22:AG23" si="5">+C16+C18+C20</f>
        <v>107</v>
      </c>
      <c r="D22" s="20">
        <f t="shared" si="5"/>
        <v>342</v>
      </c>
      <c r="E22" s="20">
        <f t="shared" si="5"/>
        <v>410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924</v>
      </c>
    </row>
    <row r="23" spans="1:36" s="47" customFormat="1" x14ac:dyDescent="0.25">
      <c r="A23" s="48" t="s">
        <v>26</v>
      </c>
      <c r="B23" s="19">
        <f>+B17+B19+B21</f>
        <v>370.53000000000003</v>
      </c>
      <c r="C23" s="19">
        <f t="shared" si="5"/>
        <v>609.9</v>
      </c>
      <c r="D23" s="19">
        <f t="shared" si="5"/>
        <v>1950.03</v>
      </c>
      <c r="E23" s="19">
        <f t="shared" si="5"/>
        <v>2344.71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5275.17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798.23</v>
      </c>
      <c r="C49" s="44"/>
      <c r="D49" s="44"/>
      <c r="E49" s="44">
        <v>1565.56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2363.79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409.99</v>
      </c>
      <c r="D52" s="44">
        <v>1553.65</v>
      </c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1963.64</v>
      </c>
    </row>
    <row r="53" spans="1:34" x14ac:dyDescent="0.25">
      <c r="A53" s="17" t="s">
        <v>18</v>
      </c>
      <c r="B53" s="44">
        <v>49.49</v>
      </c>
      <c r="C53" s="44">
        <v>281.54000000000002</v>
      </c>
      <c r="D53" s="44">
        <v>63.79</v>
      </c>
      <c r="E53" s="44">
        <v>235.94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630.76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1397.75</v>
      </c>
      <c r="C64" s="53">
        <f t="shared" ref="C64:AG64" si="21">+C15+C23+C31+C39+C47+C48+C49+C50+C51+C52+C53+C54+C55+C56+C57+C58+C59+C60+C61+C62+C63</f>
        <v>1553.4299999999998</v>
      </c>
      <c r="D64" s="53">
        <f t="shared" si="21"/>
        <v>4113.67</v>
      </c>
      <c r="E64" s="53">
        <f t="shared" si="21"/>
        <v>4623.71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11688.560000000001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2 N</v>
      </c>
      <c r="E66" s="55" t="str">
        <f t="shared" si="22"/>
        <v>CAJA 3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1394.45</v>
      </c>
      <c r="C67" s="57">
        <f t="shared" ref="C67:L67" si="23">C12</f>
        <v>1552.25</v>
      </c>
      <c r="D67" s="57">
        <f t="shared" si="23"/>
        <v>4100.91</v>
      </c>
      <c r="E67" s="57">
        <f t="shared" si="23"/>
        <v>4616.38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11663.99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1394.45</v>
      </c>
      <c r="C69" s="59">
        <f t="shared" ref="C69:AG69" si="25">+C67+C68</f>
        <v>1552.25</v>
      </c>
      <c r="D69" s="59">
        <f t="shared" si="25"/>
        <v>4100.91</v>
      </c>
      <c r="E69" s="59">
        <f t="shared" si="25"/>
        <v>4616.38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11663.99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3.2999999999999545</v>
      </c>
      <c r="C70" s="57">
        <f t="shared" si="26"/>
        <v>1.1799999999998363</v>
      </c>
      <c r="D70" s="57">
        <f t="shared" si="26"/>
        <v>12.760000000000218</v>
      </c>
      <c r="E70" s="57">
        <f t="shared" si="26"/>
        <v>7.3299999999999272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24.569999999999936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Boveda-05</cp:lastModifiedBy>
  <cp:lastPrinted>2019-08-19T12:56:25Z</cp:lastPrinted>
  <dcterms:created xsi:type="dcterms:W3CDTF">2013-07-24T18:56:16Z</dcterms:created>
  <dcterms:modified xsi:type="dcterms:W3CDTF">2022-07-23T14:38:09Z</dcterms:modified>
</cp:coreProperties>
</file>