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05" firstSheet="4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47" i="148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AA47" i="40"/>
  <c r="W47" i="40"/>
  <c r="V39" i="40"/>
  <c r="AG23" i="40"/>
  <c r="U23" i="40"/>
  <c r="AB47" i="40"/>
  <c r="Z39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B64" i="40" l="1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K47" i="40" s="1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E47" i="40" l="1"/>
  <c r="E23" i="40"/>
  <c r="L39" i="40"/>
  <c r="G23" i="40"/>
  <c r="G64" i="40" s="1"/>
  <c r="G70" i="40" s="1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<sst xmlns="http://schemas.openxmlformats.org/spreadsheetml/2006/main" count="746" uniqueCount="132">
  <si>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</si>
  <si>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</si>
  <si>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</si>
  <si>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</si>
  <si>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</si>
  <si>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</si>
  <si>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</si>
  <si>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</si>
  <si>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</si>
  <si>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</si>
  <si>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</si>
  <si>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</si>
  <si>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</si>
  <si>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</si>
  <si>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</si>
  <si>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</si>
  <si>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</si>
  <si>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</si>
  <si>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</si>
  <si>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</si>
  <si>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</si>
  <si>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</si>
  <si>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</si>
  <si>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</si>
  <si>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</si>
  <si>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</si>
  <si>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</si>
  <si>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</si>
  <si>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</si>
  <si>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</si>
  <si>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</si>
  <si>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</si>
  <si>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</si>
  <si>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</si>
  <si>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</si>
  <si>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</si>
  <si>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</si>
  <si>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</si>
  <si>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</si>
  <si>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</si>
  <si>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</si>
  <si>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</si>
  <si>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</si>
  <si>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</si>
  <si>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</si>
  <si>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</si>
  <si>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</si>
  <si>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</si>
  <si>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</si>
  <si>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</si>
  <si>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</si>
  <si>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</si>
  <si>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</si>
  <si>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</si>
  <si>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</si>
  <si>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</si>
  <si>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</si>
  <si>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</si>
  <si>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</si>
  <si>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</si>
  <si>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</si>
  <si>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</si>
  <si>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</si>
  <si>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</si>
  <si>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</si>
  <si>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</si>
  <si>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</si>
  <si>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</si>
  <si>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</si>
  <si>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</si>
  <si>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</si>
  <si>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</si>
  <si>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</si>
  <si>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</si>
  <si>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</si>
  <si>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</si>
  <si>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</si>
  <si>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</si>
  <si>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</si>
  <si>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</si>
  <si>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</si>
  <si>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</si>
  <si>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</si>
  <si>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</si>
  <si>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</si>
  <si>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</si>
  <si>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</si>
  <si>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</si>
  <si>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</si>
  <si>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</si>
  <si>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</si>
  <si>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</si>
  <si>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</si>
  <si>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</si>
  <si>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</si>
  <si>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</si>
  <si>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</si>
  <si>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</si>
  <si>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</si>
  <si>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</si>
  <si>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</si>
  <si>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</si>
  <si>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</si>
  <si>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</si>
  <si>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</si>
  <si>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</si>
  <si>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</si>
  <si>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</si>
  <si>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</si>
  <si>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</si>
  <si>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</si>
  <si>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</si>
  <si>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</si>
  <si>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</si>
  <si>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</si>
  <si>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</si>
  <si>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</si>
  <si>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</si>
  <si>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</si>
  <si>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</si>
  <si>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</si>
  <si>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</si>
  <si>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</si>
  <si>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8.50</t>
  </si>
  <si>
    <t>FALTANTE DE 9$</t>
  </si>
  <si>
    <t>FALTANTE EN EFECTIVO</t>
  </si>
  <si>
    <t>FONDO 2.00</t>
  </si>
  <si>
    <t>FALTANTE EN EFECTIVO BILLETE FALSO</t>
  </si>
  <si>
    <t>FONDO 30.00</t>
  </si>
  <si>
    <t>SOBRANTE DE 1$</t>
  </si>
  <si>
    <t>CREDITO PERTENECE A CAJA2</t>
  </si>
  <si>
    <t>MAL REGISTRO DE 12.11$ CUENTA NO COBRADA #672 241.58BS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</si>
</sst>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60938.040000000008</v>
      </c>
      <c r="C2" s="43">
        <f>MODELO!AH12</f>
        <v>31289.170000000006</v>
      </c>
      <c r="D2" s="43">
        <f>EXQUISITECES!AH12</f>
        <v>7127.29</v>
      </c>
      <c r="E2" s="43">
        <f>HOYADA!AH12</f>
        <v>9227.1299999999992</v>
      </c>
      <c r="F2" s="43">
        <f>FARMASTOP!AH12</f>
        <v>2727.41</v>
      </c>
      <c r="G2" s="43">
        <f>BOCAS!AH12</f>
        <v>2898.26</v>
      </c>
      <c r="H2" s="43">
        <f>LAGUNETICA!AH12</f>
        <v>15343.33</v>
      </c>
      <c r="I2" s="43">
        <f>SANANTONIO!AH12</f>
        <v>0</v>
      </c>
      <c r="J2" s="43">
        <f>SUM(B2:I2)</f>
        <v>129550.63000000002</v>
      </c>
    </row>
    <row r="3" spans="1:10" x14ac:dyDescent="0.25">
      <c r="A3" s="46" t="s">
        <v>0</v>
      </c>
      <c r="B3" s="43">
        <f>AUTOMERCADO!AH15</f>
        <v>4604.5</v>
      </c>
      <c r="C3" s="43">
        <f>MODELO!AH15</f>
        <v>1238.7</v>
      </c>
      <c r="D3" s="43">
        <f>EXQUISITECES!AH15</f>
        <v>349</v>
      </c>
      <c r="E3" s="43">
        <f>HOYADA!AH15</f>
        <v>2783.7</v>
      </c>
      <c r="F3" s="43">
        <f>FARMASTOP!AH15</f>
        <v>96</v>
      </c>
      <c r="G3" s="43">
        <f>BOCAS!AH15</f>
        <v>72.5</v>
      </c>
      <c r="H3" s="43">
        <f>LAGUNETICA!AH15</f>
        <v>1315.5</v>
      </c>
      <c r="I3" s="43">
        <f>SANANTONIO!AH15</f>
        <v>0</v>
      </c>
      <c r="J3" s="43">
        <f t="shared" ref="J3:J52" si="0">SUM(B3:I3)</f>
        <v>10459.9</v>
      </c>
    </row>
    <row r="4" spans="1:10" x14ac:dyDescent="0.25">
      <c r="A4" s="73" t="s">
        <v>20</v>
      </c>
      <c r="B4" s="43">
        <f>AUTOMERCADO!AH16</f>
        <v>3409</v>
      </c>
      <c r="C4" s="43">
        <f>MODELO!AH16</f>
        <v>2160</v>
      </c>
      <c r="D4" s="43">
        <f>EXQUISITECES!AH16</f>
        <v>358</v>
      </c>
      <c r="E4" s="43">
        <f>HOYADA!AH16</f>
        <v>287</v>
      </c>
      <c r="F4" s="43">
        <f>FARMASTOP!AH16</f>
        <v>157</v>
      </c>
      <c r="G4" s="43">
        <f>BOCAS!AH16</f>
        <v>304</v>
      </c>
      <c r="H4" s="43">
        <f>LAGUNETICA!AH16</f>
        <v>630</v>
      </c>
      <c r="I4" s="43">
        <f>SANANTONIO!AH16</f>
        <v>0</v>
      </c>
      <c r="J4" s="43">
        <f t="shared" si="0"/>
        <v>7305</v>
      </c>
    </row>
    <row r="5" spans="1:10" x14ac:dyDescent="0.25">
      <c r="A5" s="46" t="s">
        <v>27</v>
      </c>
      <c r="B5" s="43">
        <f>AUTOMERCADO!AH17</f>
        <v>19533.57</v>
      </c>
      <c r="C5" s="43">
        <f>MODELO!AH17</f>
        <v>12376.800000000001</v>
      </c>
      <c r="D5" s="43">
        <f>EXQUISITECES!AH17</f>
        <v>2051.34</v>
      </c>
      <c r="E5" s="43">
        <f>HOYADA!AH17</f>
        <v>1644.5100000000002</v>
      </c>
      <c r="F5" s="43">
        <f>FARMASTOP!AH17</f>
        <v>899.61</v>
      </c>
      <c r="G5" s="43">
        <f>BOCAS!AH17</f>
        <v>1741.92</v>
      </c>
      <c r="H5" s="43">
        <f>LAGUNETICA!AH17</f>
        <v>3609.9000000000005</v>
      </c>
      <c r="I5" s="43">
        <f>SANANTONIO!AH17</f>
        <v>0</v>
      </c>
      <c r="J5" s="43">
        <f t="shared" si="0"/>
        <v>41857.650000000009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110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110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627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627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3409</v>
      </c>
      <c r="C10" s="43">
        <f>MODELO!AH22</f>
        <v>2160</v>
      </c>
      <c r="D10" s="43">
        <f>EXQUISITECES!AH22</f>
        <v>358</v>
      </c>
      <c r="E10" s="43">
        <f>HOYADA!AH22</f>
        <v>397</v>
      </c>
      <c r="F10" s="43">
        <f>FARMASTOP!AH22</f>
        <v>157</v>
      </c>
      <c r="G10" s="43">
        <f>BOCAS!AH22</f>
        <v>304</v>
      </c>
      <c r="H10" s="43">
        <f>LAGUNETICA!AH22</f>
        <v>630</v>
      </c>
      <c r="I10" s="43">
        <f>SANANTONIO!AH22</f>
        <v>0</v>
      </c>
      <c r="J10" s="43">
        <f t="shared" si="0"/>
        <v>7415</v>
      </c>
    </row>
    <row r="11" spans="1:10" x14ac:dyDescent="0.25">
      <c r="A11" s="48" t="s">
        <v>26</v>
      </c>
      <c r="B11" s="43">
        <f>AUTOMERCADO!AH23</f>
        <v>19533.57</v>
      </c>
      <c r="C11" s="43">
        <f>MODELO!AH23</f>
        <v>12376.800000000001</v>
      </c>
      <c r="D11" s="43">
        <f>EXQUISITECES!AH23</f>
        <v>2051.34</v>
      </c>
      <c r="E11" s="43">
        <f>HOYADA!AH23</f>
        <v>2271.5100000000002</v>
      </c>
      <c r="F11" s="43">
        <f>FARMASTOP!AH23</f>
        <v>899.61</v>
      </c>
      <c r="G11" s="43">
        <f>BOCAS!AH23</f>
        <v>1741.92</v>
      </c>
      <c r="H11" s="43">
        <f>LAGUNETICA!AH23</f>
        <v>3609.9000000000005</v>
      </c>
      <c r="I11" s="43">
        <f>SANANTONIO!AH23</f>
        <v>0</v>
      </c>
      <c r="J11" s="43">
        <f t="shared" si="0"/>
        <v>42484.650000000009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305.22000000000003</v>
      </c>
      <c r="C20" s="43">
        <f>MODELO!AH32</f>
        <v>54.57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359.79</v>
      </c>
    </row>
    <row r="21" spans="1:10" x14ac:dyDescent="0.25">
      <c r="A21" s="46" t="s">
        <v>35</v>
      </c>
      <c r="B21" s="43">
        <f>AUTOMERCADO!AH33</f>
        <v>1748.9106000000002</v>
      </c>
      <c r="C21" s="43">
        <f>MODELO!AH33</f>
        <v>312.68610000000001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2061.5967000000001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51.32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51.32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292.524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292.524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305.22000000000003</v>
      </c>
      <c r="C26" s="43">
        <f>MODELO!AH38</f>
        <v>54.57</v>
      </c>
      <c r="D26" s="43">
        <f>EXQUISITECES!AH38</f>
        <v>0</v>
      </c>
      <c r="E26" s="43">
        <f>HOYADA!AH38</f>
        <v>51.32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411.11</v>
      </c>
    </row>
    <row r="27" spans="1:10" x14ac:dyDescent="0.25">
      <c r="A27" s="48" t="s">
        <v>42</v>
      </c>
      <c r="B27" s="43">
        <f>AUTOMERCADO!AH39</f>
        <v>1748.9106000000002</v>
      </c>
      <c r="C27" s="43">
        <f>MODELO!AH39</f>
        <v>312.68610000000001</v>
      </c>
      <c r="D27" s="43">
        <f>EXQUISITECES!AH39</f>
        <v>0</v>
      </c>
      <c r="E27" s="43">
        <f>HOYADA!AH39</f>
        <v>292.524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2354.1206999999999</v>
      </c>
    </row>
    <row r="28" spans="1:10" x14ac:dyDescent="0.25">
      <c r="A28" s="46" t="s">
        <v>43</v>
      </c>
      <c r="B28" s="43">
        <f>AUTOMERCADO!AH40</f>
        <v>233.05</v>
      </c>
      <c r="C28" s="43">
        <f>MODELO!AH40</f>
        <v>95.77</v>
      </c>
      <c r="D28" s="43">
        <f>EXQUISITECES!AH40</f>
        <v>0</v>
      </c>
      <c r="E28" s="43">
        <f>HOYADA!AH40</f>
        <v>22</v>
      </c>
      <c r="F28" s="43">
        <f>FARMASTOP!AH40</f>
        <v>33.17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383.99</v>
      </c>
    </row>
    <row r="29" spans="1:10" x14ac:dyDescent="0.25">
      <c r="A29" s="46" t="s">
        <v>44</v>
      </c>
      <c r="B29" s="43">
        <f>AUTOMERCADO!AH41</f>
        <v>1335.3765000000003</v>
      </c>
      <c r="C29" s="43">
        <f>MODELO!AH41</f>
        <v>548.76210000000003</v>
      </c>
      <c r="D29" s="43">
        <f>EXQUISITECES!AH41</f>
        <v>0</v>
      </c>
      <c r="E29" s="43">
        <f>HOYADA!AH41</f>
        <v>126.06</v>
      </c>
      <c r="F29" s="43">
        <f>FARMASTOP!AH41</f>
        <v>190.06410000000002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2200.2627000000002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233.05</v>
      </c>
      <c r="C34" s="43">
        <f>MODELO!AH46</f>
        <v>95.77</v>
      </c>
      <c r="D34" s="43">
        <f>EXQUISITECES!AH46</f>
        <v>0</v>
      </c>
      <c r="E34" s="43">
        <f>HOYADA!AH46</f>
        <v>22</v>
      </c>
      <c r="F34" s="43">
        <f>FARMASTOP!AH46</f>
        <v>33.17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383.99</v>
      </c>
    </row>
    <row r="35" spans="1:10" x14ac:dyDescent="0.25">
      <c r="A35" s="48" t="s">
        <v>48</v>
      </c>
      <c r="B35" s="43">
        <f>AUTOMERCADO!AH47</f>
        <v>1335.3765000000003</v>
      </c>
      <c r="C35" s="43">
        <f>MODELO!AH47</f>
        <v>548.76210000000003</v>
      </c>
      <c r="D35" s="43">
        <f>EXQUISITECES!AH47</f>
        <v>0</v>
      </c>
      <c r="E35" s="43">
        <f>HOYADA!AH47</f>
        <v>126.06</v>
      </c>
      <c r="F35" s="43">
        <f>FARMASTOP!AH47</f>
        <v>190.06410000000002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2200.2627000000002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27836.280000000002</v>
      </c>
      <c r="C37" s="43">
        <f>MODELO!AH49</f>
        <v>10934.590000000002</v>
      </c>
      <c r="D37" s="43">
        <f>EXQUISITECES!AH49</f>
        <v>4260.9699999999993</v>
      </c>
      <c r="E37" s="43">
        <f>HOYADA!AH49</f>
        <v>2605.0100000000002</v>
      </c>
      <c r="F37" s="43">
        <f>FARMASTOP!AH49</f>
        <v>1377.72</v>
      </c>
      <c r="G37" s="43">
        <f>BOCAS!AH49</f>
        <v>1015.8900000000001</v>
      </c>
      <c r="H37" s="43">
        <f>LAGUNETICA!AH49</f>
        <v>4408.43</v>
      </c>
      <c r="I37" s="43">
        <f>SANANTONIO!AH49</f>
        <v>0</v>
      </c>
      <c r="J37" s="43">
        <f t="shared" si="0"/>
        <v>52438.890000000007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2603.7399999999998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5246.88</v>
      </c>
      <c r="I40" s="43">
        <f>SANANTONIO!AH52</f>
        <v>0</v>
      </c>
      <c r="J40" s="43">
        <f t="shared" si="0"/>
        <v>7850.62</v>
      </c>
    </row>
    <row r="41" spans="1:10" x14ac:dyDescent="0.25">
      <c r="A41" s="74" t="s">
        <v>18</v>
      </c>
      <c r="B41" s="43">
        <f>AUTOMERCADO!AH53</f>
        <v>2001.2900000000002</v>
      </c>
      <c r="C41" s="43">
        <f>MODELO!AH53</f>
        <v>2997.92</v>
      </c>
      <c r="D41" s="43">
        <f>EXQUISITECES!AH53</f>
        <v>415.26</v>
      </c>
      <c r="E41" s="43">
        <f>HOYADA!AH53</f>
        <v>521.91999999999996</v>
      </c>
      <c r="F41" s="43">
        <f>FARMASTOP!AH53</f>
        <v>113.35</v>
      </c>
      <c r="G41" s="43">
        <f>BOCAS!AH53</f>
        <v>80</v>
      </c>
      <c r="H41" s="43">
        <f>LAGUNETICA!AH53</f>
        <v>652.73</v>
      </c>
      <c r="I41" s="43">
        <f>SANANTONIO!AH53</f>
        <v>0</v>
      </c>
      <c r="J41" s="43">
        <f t="shared" si="0"/>
        <v>6782.4700000000012</v>
      </c>
    </row>
    <row r="42" spans="1:10" x14ac:dyDescent="0.25">
      <c r="A42" s="74" t="s">
        <v>114</v>
      </c>
      <c r="B42" s="43">
        <f>AUTOMERCADO!AH54</f>
        <v>38.01</v>
      </c>
      <c r="C42" s="43">
        <f>MODELO!AH54</f>
        <v>106.25999999999999</v>
      </c>
      <c r="D42" s="43">
        <f>EXQUISITECES!AH54</f>
        <v>0</v>
      </c>
      <c r="E42" s="43">
        <f>HOYADA!AH54</f>
        <v>647.99</v>
      </c>
      <c r="F42" s="43">
        <f>FARMASTOP!AH54</f>
        <v>33.92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826.18</v>
      </c>
    </row>
    <row r="43" spans="1:10" x14ac:dyDescent="0.25">
      <c r="A43" s="74" t="s">
        <v>52</v>
      </c>
      <c r="B43" s="43">
        <f>AUTOMERCADO!AH55</f>
        <v>814.99</v>
      </c>
      <c r="C43" s="43">
        <f>MODELO!AH55</f>
        <v>86.55</v>
      </c>
      <c r="D43" s="43">
        <f>EXQUISITECES!AH55</f>
        <v>45.47</v>
      </c>
      <c r="E43" s="43">
        <f>HOYADA!AH55</f>
        <v>0</v>
      </c>
      <c r="F43" s="43">
        <f>FARMASTOP!AH55</f>
        <v>39.36</v>
      </c>
      <c r="G43" s="43">
        <f>BOCAS!AH55</f>
        <v>0</v>
      </c>
      <c r="H43" s="43">
        <f>LAGUNETICA!AH55</f>
        <v>150.18</v>
      </c>
      <c r="I43" s="43">
        <f>SANANTONIO!AH55</f>
        <v>0</v>
      </c>
      <c r="J43" s="43">
        <f t="shared" si="0"/>
        <v>1136.55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53.75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53.75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2807.7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70.819999999999993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2878.52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60720.627099999998</v>
      </c>
      <c r="C52" s="75">
        <f>MODELO!AH64</f>
        <v>31259.7582</v>
      </c>
      <c r="D52" s="75">
        <f>EXQUISITECES!AH64</f>
        <v>7122.0399999999991</v>
      </c>
      <c r="E52" s="75">
        <f>HOYADA!AH64</f>
        <v>9248.7139999999999</v>
      </c>
      <c r="F52" s="75">
        <f>FARMASTOP!AH64</f>
        <v>2820.8441000000003</v>
      </c>
      <c r="G52" s="75">
        <f>BOCAS!AH64</f>
        <v>2910.31</v>
      </c>
      <c r="H52" s="75">
        <f>LAGUNETICA!AH64</f>
        <v>15383.619999999999</v>
      </c>
      <c r="I52" s="75">
        <f>SANANTONIO!AH64</f>
        <v>0</v>
      </c>
      <c r="J52" s="75">
        <f t="shared" si="0"/>
        <v>129465.91339999998</v>
      </c>
    </row>
    <row r="53" spans="1:10" x14ac:dyDescent="0.25">
      <c r="A53" s="56" t="s">
        <v>3</v>
      </c>
      <c r="B53" s="43">
        <f>B2</f>
        <v>60938.040000000008</v>
      </c>
      <c r="C53" s="43">
        <f t="shared" ref="C53:I53" si="1">C2</f>
        <v>31289.170000000006</v>
      </c>
      <c r="D53" s="43">
        <f t="shared" si="1"/>
        <v>7127.29</v>
      </c>
      <c r="E53" s="43">
        <f t="shared" si="1"/>
        <v>9227.1299999999992</v>
      </c>
      <c r="F53" s="43">
        <f t="shared" si="1"/>
        <v>2727.41</v>
      </c>
      <c r="G53" s="43">
        <f t="shared" si="1"/>
        <v>2898.26</v>
      </c>
      <c r="H53" s="43">
        <f t="shared" si="1"/>
        <v>15343.33</v>
      </c>
      <c r="I53" s="43">
        <f t="shared" si="1"/>
        <v>0</v>
      </c>
      <c r="J53" s="43">
        <f>J2</f>
        <v>129550.63000000002</v>
      </c>
    </row>
    <row r="54" spans="1:10" x14ac:dyDescent="0.25">
      <c r="A54" s="58" t="s">
        <v>95</v>
      </c>
      <c r="B54" s="43">
        <f>+B52-B53</f>
        <v>-217.41290000001027</v>
      </c>
      <c r="C54" s="43">
        <f t="shared" ref="C54:I54" si="2">+C52-C53</f>
        <v>-29.411800000005314</v>
      </c>
      <c r="D54" s="43">
        <f t="shared" si="2"/>
        <v>-5.2500000000009095</v>
      </c>
      <c r="E54" s="43">
        <f t="shared" si="2"/>
        <v>21.584000000000742</v>
      </c>
      <c r="F54" s="43">
        <f t="shared" si="2"/>
        <v>93.434100000000399</v>
      </c>
      <c r="G54" s="43">
        <f t="shared" si="2"/>
        <v>12.049999999999727</v>
      </c>
      <c r="H54" s="43">
        <f t="shared" si="2"/>
        <v>40.289999999999054</v>
      </c>
      <c r="I54" s="43">
        <f t="shared" si="2"/>
        <v>0</v>
      </c>
      <c r="J54" s="43">
        <f>+J52-J53</f>
        <v>-84.7166000000434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>
        <v>5.84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76</v>
      </c>
      <c r="O11" s="5" t="s">
        <v>79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7735.1</v>
      </c>
      <c r="C12" s="26">
        <v>2952.68</v>
      </c>
      <c r="D12" s="26">
        <v>5438.76</v>
      </c>
      <c r="E12" s="26">
        <v>3995.4</v>
      </c>
      <c r="F12" s="26">
        <v>3373.68</v>
      </c>
      <c r="G12" s="26">
        <v>5421.31</v>
      </c>
      <c r="H12" s="26">
        <v>5842.43</v>
      </c>
      <c r="I12" s="26">
        <v>7042.92</v>
      </c>
      <c r="J12" s="26">
        <v>7835.62</v>
      </c>
      <c r="K12" s="26">
        <v>5080.3</v>
      </c>
      <c r="L12" s="26">
        <v>3935.69</v>
      </c>
      <c r="M12" s="26">
        <v>1110.1500000000001</v>
      </c>
      <c r="N12" s="26">
        <v>108.93</v>
      </c>
      <c r="O12" s="26">
        <v>1065.07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60938.040000000008</v>
      </c>
      <c r="AI12" s="26">
        <v>60292.69</v>
      </c>
      <c r="AJ12" s="69">
        <f>+AI12-AH12</f>
        <v>-645.35000000000582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538</v>
      </c>
      <c r="C15" s="23">
        <v>230</v>
      </c>
      <c r="D15" s="23">
        <v>524</v>
      </c>
      <c r="E15" s="23">
        <v>462</v>
      </c>
      <c r="F15" s="23">
        <v>526</v>
      </c>
      <c r="G15" s="23">
        <v>410.5</v>
      </c>
      <c r="H15" s="23">
        <v>628</v>
      </c>
      <c r="I15" s="23">
        <v>258.5</v>
      </c>
      <c r="J15" s="23">
        <v>329.5</v>
      </c>
      <c r="K15" s="23">
        <v>286.5</v>
      </c>
      <c r="L15" s="23">
        <v>248.5</v>
      </c>
      <c r="M15" s="23">
        <v>89.5</v>
      </c>
      <c r="N15" s="23"/>
      <c r="O15" s="23">
        <v>73.5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4604.5</v>
      </c>
    </row>
    <row r="16" spans="1:36" s="32" customFormat="1" x14ac:dyDescent="0.25">
      <c r="A16" s="30" t="s">
        <v>20</v>
      </c>
      <c r="B16" s="31">
        <v>238</v>
      </c>
      <c r="C16" s="31">
        <v>146</v>
      </c>
      <c r="D16" s="31">
        <v>382</v>
      </c>
      <c r="E16" s="31">
        <v>152</v>
      </c>
      <c r="F16" s="31">
        <v>87</v>
      </c>
      <c r="G16" s="31">
        <v>340</v>
      </c>
      <c r="H16" s="31">
        <v>552</v>
      </c>
      <c r="I16" s="31">
        <v>471</v>
      </c>
      <c r="J16" s="31">
        <v>418</v>
      </c>
      <c r="K16" s="31">
        <v>260</v>
      </c>
      <c r="L16" s="31">
        <v>295</v>
      </c>
      <c r="M16" s="31"/>
      <c r="N16" s="31"/>
      <c r="O16" s="31">
        <v>68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3409</v>
      </c>
      <c r="AJ16" s="70"/>
    </row>
    <row r="17" spans="1:36" s="47" customFormat="1" x14ac:dyDescent="0.25">
      <c r="A17" s="46" t="s">
        <v>27</v>
      </c>
      <c r="B17" s="22">
        <f>B16*$B$8</f>
        <v>1363.74</v>
      </c>
      <c r="C17" s="22">
        <f>C16*$B$8</f>
        <v>836.58</v>
      </c>
      <c r="D17" s="22">
        <f t="shared" ref="D17:L17" si="2">D16*$B$8</f>
        <v>2188.86</v>
      </c>
      <c r="E17" s="22">
        <f t="shared" si="2"/>
        <v>870.96</v>
      </c>
      <c r="F17" s="22">
        <f t="shared" si="2"/>
        <v>498.51000000000005</v>
      </c>
      <c r="G17" s="22">
        <f t="shared" si="2"/>
        <v>1948.2</v>
      </c>
      <c r="H17" s="22">
        <f t="shared" si="2"/>
        <v>3162.96</v>
      </c>
      <c r="I17" s="22">
        <f t="shared" si="2"/>
        <v>2698.8300000000004</v>
      </c>
      <c r="J17" s="22">
        <f t="shared" si="2"/>
        <v>2395.1400000000003</v>
      </c>
      <c r="K17" s="22">
        <f t="shared" si="2"/>
        <v>1489.8000000000002</v>
      </c>
      <c r="L17" s="22">
        <f t="shared" si="2"/>
        <v>1690.3500000000001</v>
      </c>
      <c r="M17" s="22">
        <f t="shared" ref="M17:R17" si="3">M16*$B$8</f>
        <v>0</v>
      </c>
      <c r="N17" s="22">
        <f t="shared" si="3"/>
        <v>0</v>
      </c>
      <c r="O17" s="22">
        <f t="shared" si="3"/>
        <v>389.64000000000004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19533.57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238</v>
      </c>
      <c r="C22" s="20">
        <f t="shared" ref="C22:L22" si="11">+C16+C18+C20</f>
        <v>146</v>
      </c>
      <c r="D22" s="20">
        <f t="shared" si="11"/>
        <v>382</v>
      </c>
      <c r="E22" s="20">
        <f t="shared" si="11"/>
        <v>152</v>
      </c>
      <c r="F22" s="20">
        <f t="shared" si="11"/>
        <v>87</v>
      </c>
      <c r="G22" s="20">
        <f t="shared" si="11"/>
        <v>340</v>
      </c>
      <c r="H22" s="20">
        <f t="shared" si="11"/>
        <v>552</v>
      </c>
      <c r="I22" s="20">
        <f t="shared" si="11"/>
        <v>471</v>
      </c>
      <c r="J22" s="20">
        <f t="shared" si="11"/>
        <v>418</v>
      </c>
      <c r="K22" s="20">
        <f t="shared" si="11"/>
        <v>260</v>
      </c>
      <c r="L22" s="20">
        <f t="shared" si="11"/>
        <v>295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68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3409</v>
      </c>
    </row>
    <row r="23" spans="1:36" s="47" customFormat="1" x14ac:dyDescent="0.25">
      <c r="A23" s="48" t="s">
        <v>26</v>
      </c>
      <c r="B23" s="19">
        <f>+B17+B19+B21</f>
        <v>1363.74</v>
      </c>
      <c r="C23" s="19">
        <f t="shared" ref="C23:L23" si="14">+C17+C19+C21</f>
        <v>836.58</v>
      </c>
      <c r="D23" s="19">
        <f t="shared" si="14"/>
        <v>2188.86</v>
      </c>
      <c r="E23" s="19">
        <f t="shared" si="14"/>
        <v>870.96</v>
      </c>
      <c r="F23" s="19">
        <f t="shared" si="14"/>
        <v>498.51000000000005</v>
      </c>
      <c r="G23" s="19">
        <f t="shared" si="14"/>
        <v>1948.2</v>
      </c>
      <c r="H23" s="19">
        <f t="shared" si="14"/>
        <v>3162.96</v>
      </c>
      <c r="I23" s="19">
        <f t="shared" si="14"/>
        <v>2698.8300000000004</v>
      </c>
      <c r="J23" s="19">
        <f t="shared" si="14"/>
        <v>2395.1400000000003</v>
      </c>
      <c r="K23" s="19">
        <f t="shared" si="14"/>
        <v>1489.8000000000002</v>
      </c>
      <c r="L23" s="19">
        <f t="shared" si="14"/>
        <v>1690.3500000000001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389.64000000000004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19533.57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104.43</v>
      </c>
      <c r="G32" s="36"/>
      <c r="H32" s="36"/>
      <c r="I32" s="36"/>
      <c r="J32" s="36">
        <v>47.87</v>
      </c>
      <c r="K32" s="36">
        <v>123.67</v>
      </c>
      <c r="L32" s="36">
        <v>29.25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305.22000000000003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598.38390000000004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274.29509999999999</v>
      </c>
      <c r="K33" s="22">
        <f t="shared" si="30"/>
        <v>708.62910000000011</v>
      </c>
      <c r="L33" s="22">
        <f t="shared" si="30"/>
        <v>167.60250000000002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1748.9106000000002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104.43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47.87</v>
      </c>
      <c r="K38" s="20">
        <f t="shared" si="39"/>
        <v>123.67</v>
      </c>
      <c r="L38" s="20">
        <f t="shared" si="39"/>
        <v>29.25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305.22000000000003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598.38390000000004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274.29509999999999</v>
      </c>
      <c r="K39" s="19">
        <f t="shared" si="42"/>
        <v>708.62910000000011</v>
      </c>
      <c r="L39" s="19">
        <f t="shared" si="42"/>
        <v>167.60250000000002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1748.9106000000002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35.81</v>
      </c>
      <c r="I40" s="36">
        <v>4.43</v>
      </c>
      <c r="J40" s="36">
        <v>147.33000000000001</v>
      </c>
      <c r="K40" s="36">
        <v>45.48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233.05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205.19130000000004</v>
      </c>
      <c r="I41" s="22">
        <f t="shared" si="45"/>
        <v>25.383900000000001</v>
      </c>
      <c r="J41" s="22">
        <f t="shared" si="45"/>
        <v>844.20090000000016</v>
      </c>
      <c r="K41" s="22">
        <f t="shared" si="45"/>
        <v>260.60039999999998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1335.3765000000003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35.81</v>
      </c>
      <c r="I46" s="20">
        <f t="shared" si="54"/>
        <v>4.43</v>
      </c>
      <c r="J46" s="20">
        <f t="shared" si="54"/>
        <v>147.33000000000001</v>
      </c>
      <c r="K46" s="20">
        <f t="shared" si="54"/>
        <v>45.48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233.05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205.19130000000004</v>
      </c>
      <c r="I47" s="19">
        <f t="shared" si="57"/>
        <v>25.383900000000001</v>
      </c>
      <c r="J47" s="19">
        <f t="shared" si="57"/>
        <v>844.20090000000016</v>
      </c>
      <c r="K47" s="19">
        <f t="shared" si="57"/>
        <v>260.60039999999998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1335.3765000000003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2638.04</v>
      </c>
      <c r="C49" s="44">
        <v>1658.42</v>
      </c>
      <c r="D49" s="44">
        <v>2672.67</v>
      </c>
      <c r="E49" s="44">
        <v>2245.04</v>
      </c>
      <c r="F49" s="44">
        <v>1740.72</v>
      </c>
      <c r="G49" s="44">
        <v>2823.7</v>
      </c>
      <c r="H49" s="44">
        <v>1305.05</v>
      </c>
      <c r="I49" s="44">
        <v>3519.96</v>
      </c>
      <c r="J49" s="44">
        <v>3689.34</v>
      </c>
      <c r="K49" s="44">
        <v>2303.54</v>
      </c>
      <c r="L49" s="44">
        <v>1600.72</v>
      </c>
      <c r="M49" s="45">
        <v>1020.77</v>
      </c>
      <c r="N49" s="45">
        <v>108.93</v>
      </c>
      <c r="O49" s="45">
        <v>509.38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27836.280000000002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302.23</v>
      </c>
      <c r="C53" s="44">
        <v>226.48</v>
      </c>
      <c r="D53" s="44">
        <v>55.54</v>
      </c>
      <c r="E53" s="44">
        <v>68.19</v>
      </c>
      <c r="F53" s="44"/>
      <c r="G53" s="44">
        <v>243.53</v>
      </c>
      <c r="H53" s="44">
        <v>263.58</v>
      </c>
      <c r="I53" s="44">
        <v>540.20000000000005</v>
      </c>
      <c r="J53" s="44">
        <v>238.66</v>
      </c>
      <c r="K53" s="44"/>
      <c r="L53" s="44"/>
      <c r="M53" s="45"/>
      <c r="N53" s="45"/>
      <c r="O53" s="45">
        <v>62.88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2001.2900000000002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38.01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38.01</v>
      </c>
    </row>
    <row r="55" spans="1:34" x14ac:dyDescent="0.25">
      <c r="A55" s="17" t="s">
        <v>52</v>
      </c>
      <c r="B55" s="44">
        <v>78.05</v>
      </c>
      <c r="C55" s="44"/>
      <c r="D55" s="44"/>
      <c r="E55" s="44">
        <v>351.29</v>
      </c>
      <c r="F55" s="44">
        <v>13.9</v>
      </c>
      <c r="G55" s="44"/>
      <c r="H55" s="44">
        <v>39.270000000000003</v>
      </c>
      <c r="I55" s="44"/>
      <c r="J55" s="44">
        <v>65.959999999999994</v>
      </c>
      <c r="K55" s="44"/>
      <c r="L55" s="44">
        <v>230.34</v>
      </c>
      <c r="M55" s="45"/>
      <c r="N55" s="45"/>
      <c r="O55" s="45">
        <v>36.18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814.99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>
        <v>2807.7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2807.7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7727.76</v>
      </c>
      <c r="C64" s="53">
        <f t="shared" ref="C64:AG64" si="61">+C15+C23+C31+C39+C47+C48+C49+C50+C51+C52+C53+C54+C55+C56+C57+C58+C59+C60+C61+C62+C63</f>
        <v>2951.48</v>
      </c>
      <c r="D64" s="53">
        <f t="shared" si="61"/>
        <v>5441.0700000000006</v>
      </c>
      <c r="E64" s="53">
        <f t="shared" si="61"/>
        <v>3997.48</v>
      </c>
      <c r="F64" s="53">
        <f t="shared" si="61"/>
        <v>3377.5139000000004</v>
      </c>
      <c r="G64" s="53">
        <f t="shared" si="61"/>
        <v>5425.9299999999994</v>
      </c>
      <c r="H64" s="53">
        <f t="shared" si="61"/>
        <v>5604.0513000000001</v>
      </c>
      <c r="I64" s="53">
        <f t="shared" si="61"/>
        <v>7042.8738999999996</v>
      </c>
      <c r="J64" s="53">
        <f t="shared" si="61"/>
        <v>7837.0960000000005</v>
      </c>
      <c r="K64" s="53">
        <f t="shared" si="61"/>
        <v>5087.0794999999998</v>
      </c>
      <c r="L64" s="53">
        <f t="shared" si="61"/>
        <v>3937.5125000000007</v>
      </c>
      <c r="M64" s="53">
        <f t="shared" si="61"/>
        <v>1110.27</v>
      </c>
      <c r="N64" s="53">
        <f t="shared" si="61"/>
        <v>108.93</v>
      </c>
      <c r="O64" s="53">
        <f t="shared" si="61"/>
        <v>1071.5800000000002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60720.627099999998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8 N</v>
      </c>
      <c r="N66" s="55" t="str">
        <f t="shared" si="62"/>
        <v>CAJA 12 N</v>
      </c>
      <c r="O66" s="55" t="str">
        <f t="shared" si="62"/>
        <v>CAJA 14 D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7735.1</v>
      </c>
      <c r="C67" s="57">
        <f t="shared" ref="C67:L67" si="63">C12</f>
        <v>2952.68</v>
      </c>
      <c r="D67" s="57">
        <f t="shared" si="63"/>
        <v>5438.76</v>
      </c>
      <c r="E67" s="57">
        <f t="shared" si="63"/>
        <v>3995.4</v>
      </c>
      <c r="F67" s="57">
        <f t="shared" si="63"/>
        <v>3373.68</v>
      </c>
      <c r="G67" s="57">
        <f t="shared" si="63"/>
        <v>5421.31</v>
      </c>
      <c r="H67" s="57">
        <f t="shared" si="63"/>
        <v>5842.43</v>
      </c>
      <c r="I67" s="57">
        <f t="shared" si="63"/>
        <v>7042.92</v>
      </c>
      <c r="J67" s="57">
        <f t="shared" si="63"/>
        <v>7835.62</v>
      </c>
      <c r="K67" s="57">
        <f t="shared" si="63"/>
        <v>5080.3</v>
      </c>
      <c r="L67" s="57">
        <f t="shared" si="63"/>
        <v>3935.69</v>
      </c>
      <c r="M67" s="57">
        <f t="shared" ref="M67:AG67" si="64">M12</f>
        <v>1110.1500000000001</v>
      </c>
      <c r="N67" s="57">
        <f t="shared" si="64"/>
        <v>108.93</v>
      </c>
      <c r="O67" s="57">
        <f t="shared" si="64"/>
        <v>1065.07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60938.040000000008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7735.1</v>
      </c>
      <c r="C69" s="59">
        <f t="shared" ref="C69:L69" si="67">+C67+C68</f>
        <v>2952.68</v>
      </c>
      <c r="D69" s="59">
        <f t="shared" si="67"/>
        <v>5438.76</v>
      </c>
      <c r="E69" s="59">
        <f t="shared" si="67"/>
        <v>3995.4</v>
      </c>
      <c r="F69" s="59">
        <f t="shared" si="67"/>
        <v>3373.68</v>
      </c>
      <c r="G69" s="59">
        <f t="shared" si="67"/>
        <v>5421.31</v>
      </c>
      <c r="H69" s="59">
        <f t="shared" si="67"/>
        <v>5842.43</v>
      </c>
      <c r="I69" s="59">
        <f t="shared" si="67"/>
        <v>7042.92</v>
      </c>
      <c r="J69" s="59">
        <f t="shared" si="67"/>
        <v>7835.62</v>
      </c>
      <c r="K69" s="59">
        <f t="shared" si="67"/>
        <v>5080.3</v>
      </c>
      <c r="L69" s="59">
        <f t="shared" si="67"/>
        <v>3935.69</v>
      </c>
      <c r="M69" s="59">
        <f t="shared" ref="M69:AG69" si="68">+M67+M68</f>
        <v>1110.1500000000001</v>
      </c>
      <c r="N69" s="59">
        <f t="shared" si="68"/>
        <v>108.93</v>
      </c>
      <c r="O69" s="59">
        <f t="shared" si="68"/>
        <v>1065.07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60938.040000000008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-7.3400000000001455</v>
      </c>
      <c r="C70" s="57">
        <f t="shared" si="69"/>
        <v>-1.1999999999998181</v>
      </c>
      <c r="D70" s="57">
        <f t="shared" si="69"/>
        <v>2.3100000000004002</v>
      </c>
      <c r="E70" s="57">
        <f t="shared" si="69"/>
        <v>2.0799999999999272</v>
      </c>
      <c r="F70" s="57">
        <f t="shared" si="69"/>
        <v>3.8339000000005399</v>
      </c>
      <c r="G70" s="57">
        <f t="shared" si="69"/>
        <v>4.6199999999989814</v>
      </c>
      <c r="H70" s="57">
        <f t="shared" si="69"/>
        <v>-238.37870000000021</v>
      </c>
      <c r="I70" s="57">
        <f t="shared" si="69"/>
        <v>-4.6100000000478758E-2</v>
      </c>
      <c r="J70" s="57">
        <f t="shared" si="69"/>
        <v>1.4760000000005675</v>
      </c>
      <c r="K70" s="57">
        <f t="shared" si="69"/>
        <v>6.7794999999996435</v>
      </c>
      <c r="L70" s="57">
        <f t="shared" si="69"/>
        <v>1.822500000000673</v>
      </c>
      <c r="M70" s="57">
        <f t="shared" ref="M70:AG70" si="70">+M64-M69</f>
        <v>0.11999999999989086</v>
      </c>
      <c r="N70" s="57">
        <f t="shared" si="70"/>
        <v>0</v>
      </c>
      <c r="O70" s="57">
        <f t="shared" si="70"/>
        <v>6.5100000000002183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-217.41289999999981</v>
      </c>
    </row>
    <row r="71" spans="1:34" ht="101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 t="s">
        <v>131</v>
      </c>
      <c r="I71" s="14" t="s">
        <v>130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B59" sqref="B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59</v>
      </c>
      <c r="J11" s="5" t="s">
        <v>67</v>
      </c>
      <c r="K11" s="5" t="s">
        <v>68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2092.06</v>
      </c>
      <c r="C12" s="26">
        <v>5069.18</v>
      </c>
      <c r="D12" s="26">
        <v>1975.61</v>
      </c>
      <c r="E12" s="26">
        <v>3311.45</v>
      </c>
      <c r="F12" s="26">
        <v>1684.78</v>
      </c>
      <c r="G12" s="26">
        <v>4942.03</v>
      </c>
      <c r="H12" s="26">
        <v>344.34</v>
      </c>
      <c r="I12" s="26">
        <v>3182.84</v>
      </c>
      <c r="J12" s="26">
        <v>1417.83</v>
      </c>
      <c r="K12" s="26">
        <v>2631.31</v>
      </c>
      <c r="L12" s="26">
        <v>222.68</v>
      </c>
      <c r="M12" s="26">
        <v>1432.04</v>
      </c>
      <c r="N12" s="26">
        <v>2983.02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31289.170000000006</v>
      </c>
      <c r="AI12" s="26">
        <v>30931.919999999998</v>
      </c>
      <c r="AJ12" s="69">
        <f>+AI12-AH12</f>
        <v>-357.25000000000728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104</v>
      </c>
      <c r="C15" s="23">
        <v>140</v>
      </c>
      <c r="D15" s="23">
        <v>146.5</v>
      </c>
      <c r="E15" s="23">
        <v>122</v>
      </c>
      <c r="F15" s="23">
        <v>80.2</v>
      </c>
      <c r="G15" s="23">
        <v>201</v>
      </c>
      <c r="H15" s="23">
        <v>0</v>
      </c>
      <c r="I15" s="23">
        <v>269</v>
      </c>
      <c r="J15" s="23">
        <v>116.5</v>
      </c>
      <c r="K15" s="23">
        <v>23.5</v>
      </c>
      <c r="L15" s="23">
        <v>26.5</v>
      </c>
      <c r="M15" s="23">
        <v>9.5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1238.7</v>
      </c>
    </row>
    <row r="16" spans="1:36" s="32" customFormat="1" x14ac:dyDescent="0.25">
      <c r="A16" s="30" t="s">
        <v>20</v>
      </c>
      <c r="B16" s="31">
        <v>108</v>
      </c>
      <c r="C16" s="31">
        <v>244</v>
      </c>
      <c r="D16" s="31">
        <v>168</v>
      </c>
      <c r="E16" s="31">
        <v>161</v>
      </c>
      <c r="F16" s="31">
        <v>161</v>
      </c>
      <c r="G16" s="31">
        <v>365</v>
      </c>
      <c r="H16" s="31">
        <v>29</v>
      </c>
      <c r="I16" s="31">
        <v>247</v>
      </c>
      <c r="J16" s="31">
        <v>40</v>
      </c>
      <c r="K16" s="31">
        <v>206</v>
      </c>
      <c r="L16" s="31">
        <v>12</v>
      </c>
      <c r="M16" s="31">
        <v>147</v>
      </c>
      <c r="N16" s="31">
        <v>272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2160</v>
      </c>
      <c r="AJ16" s="70"/>
    </row>
    <row r="17" spans="1:36" s="47" customFormat="1" x14ac:dyDescent="0.25">
      <c r="A17" s="46" t="s">
        <v>27</v>
      </c>
      <c r="B17" s="22">
        <f>B16*$B$8</f>
        <v>618.84</v>
      </c>
      <c r="C17" s="22">
        <f>C16*$B$8</f>
        <v>1398.1200000000001</v>
      </c>
      <c r="D17" s="22">
        <f t="shared" ref="D17:AG17" si="2">D16*$B$8</f>
        <v>962.6400000000001</v>
      </c>
      <c r="E17" s="22">
        <f t="shared" si="2"/>
        <v>922.53000000000009</v>
      </c>
      <c r="F17" s="22">
        <f t="shared" si="2"/>
        <v>922.53000000000009</v>
      </c>
      <c r="G17" s="22">
        <f t="shared" si="2"/>
        <v>2091.4500000000003</v>
      </c>
      <c r="H17" s="22">
        <f t="shared" si="2"/>
        <v>166.17000000000002</v>
      </c>
      <c r="I17" s="22">
        <f t="shared" si="2"/>
        <v>1415.3100000000002</v>
      </c>
      <c r="J17" s="22">
        <f t="shared" si="2"/>
        <v>229.20000000000002</v>
      </c>
      <c r="K17" s="22">
        <f t="shared" si="2"/>
        <v>1180.3800000000001</v>
      </c>
      <c r="L17" s="22">
        <f t="shared" si="2"/>
        <v>68.760000000000005</v>
      </c>
      <c r="M17" s="22">
        <f t="shared" si="2"/>
        <v>842.31000000000006</v>
      </c>
      <c r="N17" s="22">
        <f t="shared" si="2"/>
        <v>1558.5600000000002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12376.800000000001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108</v>
      </c>
      <c r="C22" s="20">
        <f t="shared" ref="C22:AG23" si="5">+C16+C18+C20</f>
        <v>244</v>
      </c>
      <c r="D22" s="20">
        <f t="shared" si="5"/>
        <v>168</v>
      </c>
      <c r="E22" s="20">
        <f t="shared" si="5"/>
        <v>161</v>
      </c>
      <c r="F22" s="20">
        <f t="shared" si="5"/>
        <v>161</v>
      </c>
      <c r="G22" s="20">
        <f t="shared" si="5"/>
        <v>365</v>
      </c>
      <c r="H22" s="20">
        <f t="shared" si="5"/>
        <v>29</v>
      </c>
      <c r="I22" s="20">
        <f t="shared" si="5"/>
        <v>247</v>
      </c>
      <c r="J22" s="20">
        <f t="shared" si="5"/>
        <v>40</v>
      </c>
      <c r="K22" s="20">
        <f t="shared" si="5"/>
        <v>206</v>
      </c>
      <c r="L22" s="20">
        <f t="shared" si="5"/>
        <v>12</v>
      </c>
      <c r="M22" s="20">
        <f t="shared" si="5"/>
        <v>147</v>
      </c>
      <c r="N22" s="20">
        <f t="shared" si="5"/>
        <v>272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2160</v>
      </c>
    </row>
    <row r="23" spans="1:36" s="47" customFormat="1" x14ac:dyDescent="0.25">
      <c r="A23" s="48" t="s">
        <v>26</v>
      </c>
      <c r="B23" s="19">
        <f>+B17+B19+B21</f>
        <v>618.84</v>
      </c>
      <c r="C23" s="19">
        <f t="shared" si="5"/>
        <v>1398.1200000000001</v>
      </c>
      <c r="D23" s="19">
        <f t="shared" si="5"/>
        <v>962.6400000000001</v>
      </c>
      <c r="E23" s="19">
        <f t="shared" si="5"/>
        <v>922.53000000000009</v>
      </c>
      <c r="F23" s="19">
        <f t="shared" si="5"/>
        <v>922.53000000000009</v>
      </c>
      <c r="G23" s="19">
        <f t="shared" si="5"/>
        <v>2091.4500000000003</v>
      </c>
      <c r="H23" s="19">
        <f t="shared" si="5"/>
        <v>166.17000000000002</v>
      </c>
      <c r="I23" s="19">
        <f t="shared" si="5"/>
        <v>1415.3100000000002</v>
      </c>
      <c r="J23" s="19">
        <f t="shared" si="5"/>
        <v>229.20000000000002</v>
      </c>
      <c r="K23" s="19">
        <f t="shared" si="5"/>
        <v>1180.3800000000001</v>
      </c>
      <c r="L23" s="19">
        <f t="shared" si="5"/>
        <v>68.760000000000005</v>
      </c>
      <c r="M23" s="19">
        <f t="shared" si="5"/>
        <v>842.31000000000006</v>
      </c>
      <c r="N23" s="19">
        <f t="shared" si="5"/>
        <v>1558.5600000000002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12376.800000000001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42.46</v>
      </c>
      <c r="D32" s="36"/>
      <c r="E32" s="36"/>
      <c r="F32" s="36"/>
      <c r="G32" s="36"/>
      <c r="H32" s="36"/>
      <c r="I32" s="36"/>
      <c r="J32" s="36"/>
      <c r="K32" s="36">
        <v>12.11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54.57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243.29580000000001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69.390299999999996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312.68610000000001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42.46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12.11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54.57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243.29580000000001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69.390299999999996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312.68610000000001</v>
      </c>
    </row>
    <row r="40" spans="1:34" x14ac:dyDescent="0.25">
      <c r="A40" s="13" t="s">
        <v>43</v>
      </c>
      <c r="B40" s="36"/>
      <c r="C40" s="36">
        <v>28.58</v>
      </c>
      <c r="D40" s="36"/>
      <c r="E40" s="36">
        <v>23.69</v>
      </c>
      <c r="F40" s="36"/>
      <c r="G40" s="36"/>
      <c r="H40" s="36"/>
      <c r="I40" s="36"/>
      <c r="J40" s="36"/>
      <c r="K40" s="36">
        <v>43.5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95.77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163.76339999999999</v>
      </c>
      <c r="D41" s="22">
        <f t="shared" si="16"/>
        <v>0</v>
      </c>
      <c r="E41" s="22">
        <f t="shared" si="16"/>
        <v>135.74370000000002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249.25500000000002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548.76210000000003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28.58</v>
      </c>
      <c r="D46" s="20">
        <f t="shared" si="19"/>
        <v>0</v>
      </c>
      <c r="E46" s="20">
        <f t="shared" si="19"/>
        <v>23.69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43.5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95.77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163.76339999999999</v>
      </c>
      <c r="D47" s="19">
        <f t="shared" si="19"/>
        <v>0</v>
      </c>
      <c r="E47" s="19">
        <f t="shared" si="19"/>
        <v>135.74370000000002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249.25500000000002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548.76210000000003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80.239999999999995</v>
      </c>
      <c r="C49" s="44">
        <v>1765.6</v>
      </c>
      <c r="D49" s="44">
        <v>503.6</v>
      </c>
      <c r="E49" s="44">
        <v>1859.85</v>
      </c>
      <c r="F49" s="44">
        <v>546.1</v>
      </c>
      <c r="G49" s="44">
        <v>2459.81</v>
      </c>
      <c r="H49" s="44">
        <v>0</v>
      </c>
      <c r="I49" s="44"/>
      <c r="J49" s="44">
        <v>970.52</v>
      </c>
      <c r="K49" s="44">
        <v>612.72</v>
      </c>
      <c r="L49" s="44">
        <v>127.51</v>
      </c>
      <c r="M49" s="45">
        <v>575.79</v>
      </c>
      <c r="N49" s="45">
        <v>1432.85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10934.590000000002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1164.1199999999999</v>
      </c>
      <c r="C52" s="44"/>
      <c r="D52" s="44">
        <v>270.64999999999998</v>
      </c>
      <c r="E52" s="44"/>
      <c r="F52" s="44"/>
      <c r="G52" s="44"/>
      <c r="H52" s="44">
        <v>70.56</v>
      </c>
      <c r="I52" s="44">
        <v>1098.4100000000001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2603.7399999999998</v>
      </c>
    </row>
    <row r="53" spans="1:34" x14ac:dyDescent="0.25">
      <c r="A53" s="17" t="s">
        <v>18</v>
      </c>
      <c r="B53" s="44">
        <v>48.42</v>
      </c>
      <c r="C53" s="44">
        <v>1361.39</v>
      </c>
      <c r="D53" s="44">
        <v>79.31</v>
      </c>
      <c r="E53" s="44">
        <v>227.51</v>
      </c>
      <c r="F53" s="44">
        <v>121.6</v>
      </c>
      <c r="G53" s="44">
        <v>172.73</v>
      </c>
      <c r="H53" s="44">
        <v>108.57</v>
      </c>
      <c r="I53" s="44">
        <v>293.04000000000002</v>
      </c>
      <c r="J53" s="44">
        <v>102.58</v>
      </c>
      <c r="K53" s="44">
        <v>482.77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2997.92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7.2</v>
      </c>
      <c r="G54" s="44">
        <v>22.2</v>
      </c>
      <c r="H54" s="44"/>
      <c r="I54" s="44">
        <v>68.8</v>
      </c>
      <c r="J54" s="44"/>
      <c r="K54" s="44"/>
      <c r="L54" s="44"/>
      <c r="M54" s="45">
        <v>8.06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106.25999999999999</v>
      </c>
    </row>
    <row r="55" spans="1:34" x14ac:dyDescent="0.25">
      <c r="A55" s="17" t="s">
        <v>52</v>
      </c>
      <c r="B55" s="44">
        <v>75.55</v>
      </c>
      <c r="C55" s="44"/>
      <c r="D55" s="44">
        <v>0</v>
      </c>
      <c r="E55" s="44">
        <v>0</v>
      </c>
      <c r="F55" s="44"/>
      <c r="G55" s="44"/>
      <c r="H55" s="44"/>
      <c r="I55" s="44"/>
      <c r="J55" s="44"/>
      <c r="K55" s="44">
        <v>11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86.55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0</v>
      </c>
      <c r="C58" s="44"/>
      <c r="D58" s="44">
        <v>15.73</v>
      </c>
      <c r="E58" s="44"/>
      <c r="F58" s="44"/>
      <c r="G58" s="44"/>
      <c r="H58" s="44"/>
      <c r="I58" s="44">
        <v>38.020000000000003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53.75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2091.17</v>
      </c>
      <c r="C64" s="53">
        <f t="shared" ref="C64:AG64" si="21">+C15+C23+C31+C39+C47+C48+C49+C50+C51+C52+C53+C54+C55+C56+C57+C58+C59+C60+C61+C62+C63</f>
        <v>5072.1692000000003</v>
      </c>
      <c r="D64" s="53">
        <f t="shared" si="21"/>
        <v>1978.4300000000003</v>
      </c>
      <c r="E64" s="53">
        <f t="shared" si="21"/>
        <v>3267.6337000000003</v>
      </c>
      <c r="F64" s="53">
        <f t="shared" si="21"/>
        <v>1677.63</v>
      </c>
      <c r="G64" s="53">
        <f t="shared" si="21"/>
        <v>4947.1899999999996</v>
      </c>
      <c r="H64" s="53">
        <f t="shared" si="21"/>
        <v>345.3</v>
      </c>
      <c r="I64" s="53">
        <f t="shared" si="21"/>
        <v>3182.5800000000004</v>
      </c>
      <c r="J64" s="53">
        <f t="shared" si="21"/>
        <v>1418.8</v>
      </c>
      <c r="K64" s="53">
        <f t="shared" si="21"/>
        <v>2629.0153000000005</v>
      </c>
      <c r="L64" s="53">
        <f t="shared" si="21"/>
        <v>222.77</v>
      </c>
      <c r="M64" s="53">
        <f t="shared" si="21"/>
        <v>1435.6599999999999</v>
      </c>
      <c r="N64" s="53">
        <f t="shared" si="21"/>
        <v>2991.41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31259.7582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D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2092.06</v>
      </c>
      <c r="C67" s="57">
        <f t="shared" ref="C67:L67" si="23">C12</f>
        <v>5069.18</v>
      </c>
      <c r="D67" s="57">
        <f t="shared" si="23"/>
        <v>1975.61</v>
      </c>
      <c r="E67" s="57">
        <f t="shared" si="23"/>
        <v>3311.45</v>
      </c>
      <c r="F67" s="57">
        <f t="shared" si="23"/>
        <v>1684.78</v>
      </c>
      <c r="G67" s="57">
        <f t="shared" si="23"/>
        <v>4942.03</v>
      </c>
      <c r="H67" s="57">
        <f t="shared" si="23"/>
        <v>344.34</v>
      </c>
      <c r="I67" s="57">
        <f t="shared" si="23"/>
        <v>3182.84</v>
      </c>
      <c r="J67" s="57">
        <f t="shared" si="23"/>
        <v>1417.83</v>
      </c>
      <c r="K67" s="57">
        <f t="shared" si="23"/>
        <v>2631.31</v>
      </c>
      <c r="L67" s="57">
        <f t="shared" si="23"/>
        <v>222.68</v>
      </c>
      <c r="M67" s="57">
        <f t="shared" si="22"/>
        <v>1432.04</v>
      </c>
      <c r="N67" s="57">
        <f t="shared" si="22"/>
        <v>2983.02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31289.170000000006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2092.06</v>
      </c>
      <c r="C69" s="59">
        <f t="shared" ref="C69:AG69" si="25">+C67+C68</f>
        <v>5069.18</v>
      </c>
      <c r="D69" s="59">
        <f t="shared" si="25"/>
        <v>1975.61</v>
      </c>
      <c r="E69" s="59">
        <f t="shared" si="25"/>
        <v>3311.45</v>
      </c>
      <c r="F69" s="59">
        <f t="shared" si="25"/>
        <v>1684.78</v>
      </c>
      <c r="G69" s="59">
        <f t="shared" si="25"/>
        <v>4942.03</v>
      </c>
      <c r="H69" s="59">
        <f t="shared" si="25"/>
        <v>344.34</v>
      </c>
      <c r="I69" s="59">
        <f t="shared" si="25"/>
        <v>3182.84</v>
      </c>
      <c r="J69" s="59">
        <f t="shared" si="25"/>
        <v>1417.83</v>
      </c>
      <c r="K69" s="59">
        <f t="shared" si="25"/>
        <v>2631.31</v>
      </c>
      <c r="L69" s="59">
        <f t="shared" si="25"/>
        <v>222.68</v>
      </c>
      <c r="M69" s="59">
        <f t="shared" si="25"/>
        <v>1432.04</v>
      </c>
      <c r="N69" s="59">
        <f t="shared" si="25"/>
        <v>2983.02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31289.170000000006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-0.88999999999987267</v>
      </c>
      <c r="C70" s="57">
        <f t="shared" si="26"/>
        <v>2.9891999999999825</v>
      </c>
      <c r="D70" s="57">
        <f t="shared" si="26"/>
        <v>2.8200000000003911</v>
      </c>
      <c r="E70" s="57">
        <f t="shared" si="26"/>
        <v>-43.816299999999501</v>
      </c>
      <c r="F70" s="57">
        <f t="shared" si="26"/>
        <v>-7.1499999999998636</v>
      </c>
      <c r="G70" s="57">
        <f t="shared" si="26"/>
        <v>5.1599999999998545</v>
      </c>
      <c r="H70" s="57">
        <f t="shared" si="26"/>
        <v>0.96000000000003638</v>
      </c>
      <c r="I70" s="57">
        <f t="shared" si="26"/>
        <v>-0.25999999999976353</v>
      </c>
      <c r="J70" s="57">
        <f t="shared" si="26"/>
        <v>0.97000000000002728</v>
      </c>
      <c r="K70" s="57">
        <f t="shared" si="26"/>
        <v>-2.2946999999994659</v>
      </c>
      <c r="L70" s="57">
        <f t="shared" si="26"/>
        <v>9.0000000000003411E-2</v>
      </c>
      <c r="M70" s="57">
        <f t="shared" si="26"/>
        <v>3.6199999999998909</v>
      </c>
      <c r="N70" s="57">
        <f t="shared" si="26"/>
        <v>8.3899999999998727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-29.411799999998408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124</v>
      </c>
      <c r="F71" s="14" t="s">
        <v>125</v>
      </c>
      <c r="G71" s="14"/>
      <c r="H71" s="14" t="s">
        <v>126</v>
      </c>
      <c r="I71" s="14"/>
      <c r="J71" s="14"/>
      <c r="K71" s="14" t="s">
        <v>125</v>
      </c>
      <c r="L71" s="14"/>
      <c r="M71" s="29"/>
      <c r="N71" s="29" t="s">
        <v>126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1840.77</v>
      </c>
      <c r="C12" s="26">
        <v>2773.06</v>
      </c>
      <c r="D12" s="26">
        <v>2513.46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7127.29</v>
      </c>
      <c r="AI12" s="26">
        <v>7073.42</v>
      </c>
      <c r="AJ12" s="69">
        <f>+AI12-AH12</f>
        <v>-53.869999999999891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196</v>
      </c>
      <c r="C15" s="23">
        <v>44</v>
      </c>
      <c r="D15" s="23">
        <v>109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349</v>
      </c>
    </row>
    <row r="16" spans="1:36" s="32" customFormat="1" x14ac:dyDescent="0.25">
      <c r="A16" s="30" t="s">
        <v>20</v>
      </c>
      <c r="B16" s="31">
        <v>74</v>
      </c>
      <c r="C16" s="31">
        <v>108</v>
      </c>
      <c r="D16" s="31">
        <v>176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358</v>
      </c>
      <c r="AJ16" s="70"/>
    </row>
    <row r="17" spans="1:36" s="47" customFormat="1" x14ac:dyDescent="0.25">
      <c r="A17" s="46" t="s">
        <v>27</v>
      </c>
      <c r="B17" s="22">
        <f>B16*$B$8</f>
        <v>424.02000000000004</v>
      </c>
      <c r="C17" s="22">
        <f>C16*$B$8</f>
        <v>618.84</v>
      </c>
      <c r="D17" s="22">
        <f t="shared" ref="D17:AG17" si="2">D16*$B$8</f>
        <v>1008.48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2051.34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74</v>
      </c>
      <c r="C22" s="20">
        <f t="shared" ref="C22:AG23" si="5">+C16+C18+C20</f>
        <v>108</v>
      </c>
      <c r="D22" s="20">
        <f t="shared" si="5"/>
        <v>176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358</v>
      </c>
    </row>
    <row r="23" spans="1:36" s="47" customFormat="1" x14ac:dyDescent="0.25">
      <c r="A23" s="48" t="s">
        <v>26</v>
      </c>
      <c r="B23" s="19">
        <f>+B17+B19+B21</f>
        <v>424.02000000000004</v>
      </c>
      <c r="C23" s="19">
        <f t="shared" si="5"/>
        <v>618.84</v>
      </c>
      <c r="D23" s="19">
        <f t="shared" si="5"/>
        <v>1008.48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2051.34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1025.98</v>
      </c>
      <c r="C49" s="44">
        <v>2027.51</v>
      </c>
      <c r="D49" s="44">
        <v>1207.48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4260.9699999999993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187.6</v>
      </c>
      <c r="C53" s="44">
        <v>84.66</v>
      </c>
      <c r="D53" s="44">
        <v>143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415.26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45.47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45.47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1833.6</v>
      </c>
      <c r="C64" s="53">
        <f t="shared" ref="C64:AG64" si="21">+C15+C23+C31+C39+C47+C48+C49+C50+C51+C52+C53+C54+C55+C56+C57+C58+C59+C60+C61+C62+C63</f>
        <v>2775.0099999999998</v>
      </c>
      <c r="D64" s="53">
        <f t="shared" si="21"/>
        <v>2513.4299999999998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7122.0399999999991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1840.77</v>
      </c>
      <c r="C67" s="57">
        <f t="shared" ref="C67:L67" si="23">C12</f>
        <v>2773.06</v>
      </c>
      <c r="D67" s="57">
        <f t="shared" si="23"/>
        <v>2513.46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7127.29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1840.77</v>
      </c>
      <c r="C69" s="59">
        <f t="shared" ref="C69:AG69" si="25">+C67+C68</f>
        <v>2773.06</v>
      </c>
      <c r="D69" s="59">
        <f t="shared" si="25"/>
        <v>2513.46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7127.29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-7.1700000000000728</v>
      </c>
      <c r="C70" s="57">
        <f t="shared" si="26"/>
        <v>1.9499999999998181</v>
      </c>
      <c r="D70" s="57">
        <f t="shared" si="26"/>
        <v>-3.0000000000200089E-2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-5.2500000000004547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1" sqref="B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>
        <v>5.7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4076.16</v>
      </c>
      <c r="C12" s="26">
        <v>3565.49</v>
      </c>
      <c r="D12" s="26">
        <v>1005.97</v>
      </c>
      <c r="E12" s="26">
        <v>579.51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9227.1299999999992</v>
      </c>
      <c r="AI12" s="26">
        <v>9156.75</v>
      </c>
      <c r="AJ12" s="69">
        <f>+AI12-AH12</f>
        <v>-70.3799999999992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1198</v>
      </c>
      <c r="C15" s="23">
        <v>591</v>
      </c>
      <c r="D15" s="23">
        <v>582.20000000000005</v>
      </c>
      <c r="E15" s="23">
        <v>412.5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2783.7</v>
      </c>
    </row>
    <row r="16" spans="1:36" s="32" customFormat="1" x14ac:dyDescent="0.25">
      <c r="A16" s="30" t="s">
        <v>20</v>
      </c>
      <c r="B16" s="31">
        <v>136</v>
      </c>
      <c r="C16" s="31">
        <v>151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287</v>
      </c>
      <c r="AJ16" s="70"/>
    </row>
    <row r="17" spans="1:36" s="47" customFormat="1" x14ac:dyDescent="0.25">
      <c r="A17" s="46" t="s">
        <v>27</v>
      </c>
      <c r="B17" s="22">
        <f>B16*$B$8</f>
        <v>779.28000000000009</v>
      </c>
      <c r="C17" s="22">
        <f>C16*$B$8</f>
        <v>865.23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1644.5100000000002</v>
      </c>
    </row>
    <row r="18" spans="1:36" s="32" customFormat="1" x14ac:dyDescent="0.25">
      <c r="A18" s="30" t="s">
        <v>23</v>
      </c>
      <c r="B18" s="33">
        <v>46</v>
      </c>
      <c r="C18" s="33">
        <v>64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110</v>
      </c>
      <c r="AJ18" s="70"/>
    </row>
    <row r="19" spans="1:36" s="47" customFormat="1" x14ac:dyDescent="0.25">
      <c r="A19" s="46" t="s">
        <v>27</v>
      </c>
      <c r="B19" s="22">
        <f>B18*$B$9</f>
        <v>262.2</v>
      </c>
      <c r="C19" s="22">
        <f t="shared" ref="C19:AG19" si="3">C18*$B$9</f>
        <v>364.8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627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182</v>
      </c>
      <c r="C22" s="20">
        <f t="shared" ref="C22:AG23" si="5">+C16+C18+C20</f>
        <v>215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397</v>
      </c>
    </row>
    <row r="23" spans="1:36" s="47" customFormat="1" x14ac:dyDescent="0.25">
      <c r="A23" s="48" t="s">
        <v>26</v>
      </c>
      <c r="B23" s="19">
        <f>+B17+B19+B21</f>
        <v>1041.48</v>
      </c>
      <c r="C23" s="19">
        <f t="shared" si="5"/>
        <v>1230.03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2271.5100000000002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51.32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51.32</v>
      </c>
    </row>
    <row r="35" spans="1:34" s="47" customFormat="1" x14ac:dyDescent="0.25">
      <c r="A35" s="46" t="s">
        <v>35</v>
      </c>
      <c r="B35" s="22">
        <f>B34*$B$9</f>
        <v>292.524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292.524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51.32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51.32</v>
      </c>
    </row>
    <row r="39" spans="1:34" s="47" customFormat="1" x14ac:dyDescent="0.25">
      <c r="A39" s="48" t="s">
        <v>42</v>
      </c>
      <c r="B39" s="19">
        <f>+B33+B35+B37</f>
        <v>292.524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292.524</v>
      </c>
    </row>
    <row r="40" spans="1:34" x14ac:dyDescent="0.25">
      <c r="A40" s="13" t="s">
        <v>43</v>
      </c>
      <c r="B40" s="36"/>
      <c r="C40" s="36">
        <v>22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126.06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126.06</v>
      </c>
    </row>
    <row r="42" spans="1:34" x14ac:dyDescent="0.25">
      <c r="A42" s="13" t="s">
        <v>45</v>
      </c>
      <c r="B42" s="38"/>
      <c r="C42" s="38">
        <v>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126.06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126.06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1083.99</v>
      </c>
      <c r="C49" s="44">
        <v>1315.68</v>
      </c>
      <c r="D49" s="44">
        <v>205.34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2605.0100000000002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220.14</v>
      </c>
      <c r="C53" s="44">
        <v>225.36</v>
      </c>
      <c r="D53" s="44">
        <v>64.45</v>
      </c>
      <c r="E53" s="44">
        <v>11.97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521.91999999999996</v>
      </c>
    </row>
    <row r="54" spans="1:34" x14ac:dyDescent="0.25">
      <c r="A54" s="17" t="s">
        <v>114</v>
      </c>
      <c r="B54" s="44">
        <v>242.62</v>
      </c>
      <c r="C54" s="44">
        <v>87.96</v>
      </c>
      <c r="D54" s="44">
        <v>158.6</v>
      </c>
      <c r="E54" s="44">
        <v>158.81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647.99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4078.7539999999995</v>
      </c>
      <c r="C64" s="53">
        <f t="shared" ref="C64:AG64" si="21">+C15+C23+C31+C39+C47+C48+C49+C50+C51+C52+C53+C54+C55+C56+C57+C58+C59+C60+C61+C62+C63</f>
        <v>3576.09</v>
      </c>
      <c r="D64" s="53">
        <f t="shared" si="21"/>
        <v>1010.5900000000001</v>
      </c>
      <c r="E64" s="53">
        <f t="shared" si="21"/>
        <v>583.28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9248.7139999999999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4076.16</v>
      </c>
      <c r="C67" s="57">
        <f t="shared" ref="C67:L67" si="23">C12</f>
        <v>3565.49</v>
      </c>
      <c r="D67" s="57">
        <f t="shared" si="23"/>
        <v>1005.97</v>
      </c>
      <c r="E67" s="57">
        <f t="shared" si="23"/>
        <v>579.51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9227.1299999999992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4076.16</v>
      </c>
      <c r="C69" s="59">
        <f t="shared" ref="C69:AG69" si="25">+C67+C68</f>
        <v>3565.49</v>
      </c>
      <c r="D69" s="59">
        <f t="shared" si="25"/>
        <v>1005.97</v>
      </c>
      <c r="E69" s="59">
        <f t="shared" si="25"/>
        <v>579.51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9227.1299999999992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2.5939999999995962</v>
      </c>
      <c r="C70" s="57">
        <f t="shared" si="26"/>
        <v>10.600000000000364</v>
      </c>
      <c r="D70" s="57">
        <f t="shared" si="26"/>
        <v>4.6200000000001182</v>
      </c>
      <c r="E70" s="57">
        <f t="shared" si="26"/>
        <v>3.7699999999999818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21.58400000000006</v>
      </c>
    </row>
    <row r="71" spans="1:34" ht="107.2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G66" sqref="AG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56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1887.12</v>
      </c>
      <c r="C12" s="26">
        <v>840.29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2727.41</v>
      </c>
      <c r="AI12" s="26">
        <v>2697.12</v>
      </c>
      <c r="AJ12" s="69">
        <f>+AI12-AH12</f>
        <v>-30.289999999999964</v>
      </c>
    </row>
    <row r="13" spans="1:36" ht="19.5" customHeight="1" x14ac:dyDescent="0.25">
      <c r="A13" s="25" t="s">
        <v>117</v>
      </c>
      <c r="B13" s="26"/>
      <c r="C13" s="26">
        <v>60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60</v>
      </c>
      <c r="AI13" s="26"/>
      <c r="AJ13" s="69">
        <f>+AI13-AH13</f>
        <v>-60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</v>
      </c>
    </row>
    <row r="16" spans="1:36" s="32" customFormat="1" x14ac:dyDescent="0.25">
      <c r="A16" s="30" t="s">
        <v>20</v>
      </c>
      <c r="B16" s="31">
        <v>106</v>
      </c>
      <c r="C16" s="31">
        <v>51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157</v>
      </c>
      <c r="AJ16" s="70"/>
    </row>
    <row r="17" spans="1:36" s="47" customFormat="1" x14ac:dyDescent="0.25">
      <c r="A17" s="46" t="s">
        <v>27</v>
      </c>
      <c r="B17" s="22">
        <f>B16*$B$8</f>
        <v>607.38</v>
      </c>
      <c r="C17" s="22">
        <f>C16*$B$8</f>
        <v>292.23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899.61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106</v>
      </c>
      <c r="C22" s="20">
        <f t="shared" ref="C22:AG23" si="5">+C16+C18+C20</f>
        <v>51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157</v>
      </c>
    </row>
    <row r="23" spans="1:36" s="47" customFormat="1" x14ac:dyDescent="0.25">
      <c r="A23" s="48" t="s">
        <v>26</v>
      </c>
      <c r="B23" s="19">
        <f>+B17+B19+B21</f>
        <v>607.38</v>
      </c>
      <c r="C23" s="19">
        <f t="shared" si="5"/>
        <v>292.23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899.61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33.17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33.17</v>
      </c>
    </row>
    <row r="41" spans="1:34" s="47" customFormat="1" x14ac:dyDescent="0.25">
      <c r="A41" s="46" t="s">
        <v>44</v>
      </c>
      <c r="B41" s="22">
        <f>B40*$B$8</f>
        <v>190.06410000000002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190.06410000000002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33.17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33.17</v>
      </c>
    </row>
    <row r="47" spans="1:34" s="47" customFormat="1" x14ac:dyDescent="0.25">
      <c r="A47" s="48" t="s">
        <v>48</v>
      </c>
      <c r="B47" s="19">
        <f>+B41+B43+B45</f>
        <v>190.06410000000002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190.06410000000002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879.01</v>
      </c>
      <c r="C49" s="44">
        <v>498.71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1377.72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65.66</v>
      </c>
      <c r="C53" s="44">
        <v>47.69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113.35</v>
      </c>
    </row>
    <row r="54" spans="1:34" x14ac:dyDescent="0.25">
      <c r="A54" s="17" t="s">
        <v>114</v>
      </c>
      <c r="B54" s="44">
        <v>33.92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33.92</v>
      </c>
    </row>
    <row r="55" spans="1:34" x14ac:dyDescent="0.25">
      <c r="A55" s="17" t="s">
        <v>52</v>
      </c>
      <c r="B55" s="44">
        <v>17.88</v>
      </c>
      <c r="C55" s="44">
        <v>21.48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70.819999999999993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70.819999999999993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1889.9141000000002</v>
      </c>
      <c r="C64" s="53">
        <f t="shared" ref="C64:AG64" si="21">+C15+C23+C31+C39+C47+C48+C49+C50+C51+C52+C53+C54+C55+C56+C57+C58+C59+C60+C61+C62+C63</f>
        <v>930.93000000000006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2820.8441000000003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N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1887.12</v>
      </c>
      <c r="C67" s="57">
        <f t="shared" ref="C67:L67" si="23">C12</f>
        <v>840.29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2727.41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60</v>
      </c>
    </row>
    <row r="69" spans="1:34" s="47" customFormat="1" x14ac:dyDescent="0.25">
      <c r="A69" s="58" t="s">
        <v>94</v>
      </c>
      <c r="B69" s="59">
        <f>+B67+B68</f>
        <v>1887.12</v>
      </c>
      <c r="C69" s="59">
        <f t="shared" ref="C69:AG69" si="25">+C67+C68</f>
        <v>900.29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2787.41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2.7941000000002987</v>
      </c>
      <c r="C70" s="57">
        <f t="shared" si="26"/>
        <v>30.6400000000001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33.434100000000399</v>
      </c>
    </row>
    <row r="71" spans="1:34" ht="102.75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1245.17</v>
      </c>
      <c r="C12" s="26">
        <v>1480.76</v>
      </c>
      <c r="D12" s="26">
        <v>172.33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2898.26</v>
      </c>
      <c r="AI12" s="26">
        <v>2898.26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57.5</v>
      </c>
      <c r="C15" s="23">
        <v>15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72.5</v>
      </c>
    </row>
    <row r="16" spans="1:36" s="32" customFormat="1" x14ac:dyDescent="0.25">
      <c r="A16" s="30" t="s">
        <v>20</v>
      </c>
      <c r="B16" s="31">
        <v>89</v>
      </c>
      <c r="C16" s="31">
        <v>189</v>
      </c>
      <c r="D16" s="31">
        <v>26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304</v>
      </c>
      <c r="AJ16" s="70"/>
    </row>
    <row r="17" spans="1:36" s="47" customFormat="1" x14ac:dyDescent="0.25">
      <c r="A17" s="46" t="s">
        <v>27</v>
      </c>
      <c r="B17" s="22">
        <f>B16*$B$8</f>
        <v>509.97</v>
      </c>
      <c r="C17" s="22">
        <f>C16*$B$8</f>
        <v>1082.97</v>
      </c>
      <c r="D17" s="22">
        <f t="shared" ref="D17:AG17" si="2">D16*$B$8</f>
        <v>148.98000000000002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1741.92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89</v>
      </c>
      <c r="C22" s="20">
        <f t="shared" ref="C22:AG23" si="5">+C16+C18+C20</f>
        <v>189</v>
      </c>
      <c r="D22" s="20">
        <f t="shared" si="5"/>
        <v>26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304</v>
      </c>
    </row>
    <row r="23" spans="1:36" s="47" customFormat="1" x14ac:dyDescent="0.25">
      <c r="A23" s="48" t="s">
        <v>26</v>
      </c>
      <c r="B23" s="19">
        <f>+B17+B19+B21</f>
        <v>509.97</v>
      </c>
      <c r="C23" s="19">
        <f t="shared" si="5"/>
        <v>1082.97</v>
      </c>
      <c r="D23" s="19">
        <f t="shared" si="5"/>
        <v>148.98000000000002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1741.92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634.87</v>
      </c>
      <c r="C49" s="44">
        <v>350.3</v>
      </c>
      <c r="D49" s="44">
        <v>30.72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1015.8900000000001</v>
      </c>
    </row>
    <row r="50" spans="1:34" x14ac:dyDescent="0.25">
      <c r="A50" s="17" t="s">
        <v>1</v>
      </c>
      <c r="B50" s="44"/>
      <c r="C50" s="44"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45.6</v>
      </c>
      <c r="C53" s="44">
        <v>34.4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1247.94</v>
      </c>
      <c r="C64" s="53">
        <f t="shared" ref="C64:AG64" si="21">+C15+C23+C31+C39+C47+C48+C49+C50+C51+C52+C53+C54+C55+C56+C57+C58+C59+C60+C61+C62+C63</f>
        <v>1482.67</v>
      </c>
      <c r="D64" s="53">
        <f t="shared" si="21"/>
        <v>179.70000000000002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2910.31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1245.17</v>
      </c>
      <c r="C67" s="57">
        <f t="shared" ref="C67:L67" si="23">C12</f>
        <v>1480.76</v>
      </c>
      <c r="D67" s="57">
        <f t="shared" si="23"/>
        <v>172.33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2898.26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1245.17</v>
      </c>
      <c r="C69" s="59">
        <f t="shared" ref="C69:AG69" si="25">+C67+C68</f>
        <v>1480.76</v>
      </c>
      <c r="D69" s="59">
        <f t="shared" si="25"/>
        <v>172.33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2898.26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2.7699999999999818</v>
      </c>
      <c r="C70" s="57">
        <f t="shared" si="26"/>
        <v>1.9100000000000819</v>
      </c>
      <c r="D70" s="57">
        <f t="shared" si="26"/>
        <v>7.3700000000000045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12.050000000000068</v>
      </c>
    </row>
    <row r="71" spans="1:34" ht="96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F55" sqref="F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1798.9</v>
      </c>
      <c r="C12" s="26">
        <v>1704.35</v>
      </c>
      <c r="D12" s="26">
        <v>3450.79</v>
      </c>
      <c r="E12" s="26">
        <v>3823.44</v>
      </c>
      <c r="F12" s="26">
        <v>4565.8500000000004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15343.33</v>
      </c>
      <c r="AI12" s="26">
        <v>15247.73</v>
      </c>
      <c r="AJ12" s="69">
        <f>+AI12-AH12</f>
        <v>-95.600000000000364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157</v>
      </c>
      <c r="C15" s="23">
        <v>92</v>
      </c>
      <c r="D15" s="23">
        <v>201.5</v>
      </c>
      <c r="E15" s="23">
        <v>339</v>
      </c>
      <c r="F15" s="23">
        <v>526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1315.5</v>
      </c>
    </row>
    <row r="16" spans="1:36" s="32" customFormat="1" x14ac:dyDescent="0.25">
      <c r="A16" s="30" t="s">
        <v>20</v>
      </c>
      <c r="B16" s="31">
        <v>59</v>
      </c>
      <c r="C16" s="31">
        <v>77</v>
      </c>
      <c r="D16" s="31">
        <v>90</v>
      </c>
      <c r="E16" s="31">
        <v>156</v>
      </c>
      <c r="F16" s="31">
        <v>248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630</v>
      </c>
      <c r="AJ16" s="70"/>
    </row>
    <row r="17" spans="1:36" s="47" customFormat="1" x14ac:dyDescent="0.25">
      <c r="A17" s="46" t="s">
        <v>27</v>
      </c>
      <c r="B17" s="22">
        <f>B16*$B$8</f>
        <v>338.07000000000005</v>
      </c>
      <c r="C17" s="22">
        <f>C16*$B$8</f>
        <v>441.21000000000004</v>
      </c>
      <c r="D17" s="22">
        <f t="shared" ref="D17:AG17" si="2">D16*$B$8</f>
        <v>515.70000000000005</v>
      </c>
      <c r="E17" s="22">
        <f t="shared" si="2"/>
        <v>893.88000000000011</v>
      </c>
      <c r="F17" s="22">
        <f t="shared" si="2"/>
        <v>1421.0400000000002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3609.9000000000005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59</v>
      </c>
      <c r="C22" s="20">
        <f t="shared" ref="C22:AG23" si="5">+C16+C18+C20</f>
        <v>77</v>
      </c>
      <c r="D22" s="20">
        <f t="shared" si="5"/>
        <v>90</v>
      </c>
      <c r="E22" s="20">
        <f t="shared" si="5"/>
        <v>156</v>
      </c>
      <c r="F22" s="20">
        <f t="shared" si="5"/>
        <v>248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630</v>
      </c>
    </row>
    <row r="23" spans="1:36" s="47" customFormat="1" x14ac:dyDescent="0.25">
      <c r="A23" s="48" t="s">
        <v>26</v>
      </c>
      <c r="B23" s="19">
        <f>+B17+B19+B21</f>
        <v>338.07000000000005</v>
      </c>
      <c r="C23" s="19">
        <f t="shared" si="5"/>
        <v>441.21000000000004</v>
      </c>
      <c r="D23" s="19">
        <f t="shared" si="5"/>
        <v>515.70000000000005</v>
      </c>
      <c r="E23" s="19">
        <f t="shared" si="5"/>
        <v>893.88000000000011</v>
      </c>
      <c r="F23" s="19">
        <f t="shared" si="5"/>
        <v>1421.0400000000002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3609.9000000000005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1037.51</v>
      </c>
      <c r="C49" s="44">
        <v>860.89</v>
      </c>
      <c r="D49" s="44"/>
      <c r="E49" s="44"/>
      <c r="F49" s="44">
        <v>2510.0300000000002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4408.43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2727.87</v>
      </c>
      <c r="E52" s="44">
        <v>2421.67</v>
      </c>
      <c r="F52" s="44">
        <v>97.34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5246.88</v>
      </c>
    </row>
    <row r="53" spans="1:34" x14ac:dyDescent="0.25">
      <c r="A53" s="17" t="s">
        <v>18</v>
      </c>
      <c r="B53" s="44">
        <v>269.24</v>
      </c>
      <c r="C53" s="44">
        <v>183.31</v>
      </c>
      <c r="D53" s="44">
        <v>19.850000000000001</v>
      </c>
      <c r="E53" s="44">
        <v>180.33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652.73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0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129.55000000000001</v>
      </c>
      <c r="D55" s="44"/>
      <c r="E55" s="44"/>
      <c r="F55" s="44">
        <v>20.63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150.18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1801.82</v>
      </c>
      <c r="C64" s="53">
        <f t="shared" ref="C64:AG64" si="21">+C15+C23+C31+C39+C47+C48+C49+C50+C51+C52+C53+C54+C55+C56+C57+C58+C59+C60+C61+C62+C63</f>
        <v>1706.9599999999998</v>
      </c>
      <c r="D64" s="53">
        <f t="shared" si="21"/>
        <v>3464.9199999999996</v>
      </c>
      <c r="E64" s="53">
        <f t="shared" si="21"/>
        <v>3834.88</v>
      </c>
      <c r="F64" s="53">
        <f t="shared" si="21"/>
        <v>4575.0400000000009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15383.619999999999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1798.9</v>
      </c>
      <c r="C67" s="57">
        <f t="shared" ref="C67:L67" si="23">C12</f>
        <v>1704.35</v>
      </c>
      <c r="D67" s="57">
        <f t="shared" si="23"/>
        <v>3450.79</v>
      </c>
      <c r="E67" s="57">
        <f t="shared" si="23"/>
        <v>3823.44</v>
      </c>
      <c r="F67" s="57">
        <f t="shared" si="23"/>
        <v>4565.8500000000004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15343.33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1798.9</v>
      </c>
      <c r="C69" s="59">
        <f t="shared" ref="C69:AG69" si="25">+C67+C68</f>
        <v>1704.35</v>
      </c>
      <c r="D69" s="59">
        <f t="shared" si="25"/>
        <v>3450.79</v>
      </c>
      <c r="E69" s="59">
        <f t="shared" si="25"/>
        <v>3823.44</v>
      </c>
      <c r="F69" s="59">
        <f t="shared" si="25"/>
        <v>4565.8500000000004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15343.33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2.9199999999998454</v>
      </c>
      <c r="C70" s="57">
        <f t="shared" si="26"/>
        <v>2.6099999999999</v>
      </c>
      <c r="D70" s="57">
        <f t="shared" si="26"/>
        <v>14.129999999999654</v>
      </c>
      <c r="E70" s="57">
        <f t="shared" si="26"/>
        <v>11.440000000000055</v>
      </c>
      <c r="F70" s="57">
        <f t="shared" si="26"/>
        <v>9.1900000000005093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40.289999999999964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2022-07-28T18:14:32Z</dcterms:modified>
</cp:coreProperties>
</file>