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635" windowHeight="10890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F69" i="152" l="1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AH23" i="149"/>
  <c r="F11" i="145" s="1"/>
  <c r="AG64" i="149"/>
  <c r="AG70" i="149" s="1"/>
  <c r="Q64" i="149"/>
  <c r="Q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F39" i="40" s="1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Z64" i="40"/>
  <c r="Z70" i="40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F64" i="40" l="1"/>
  <c r="AF70" i="40" s="1"/>
  <c r="AE64" i="40"/>
  <c r="AE70" i="40" s="1"/>
  <c r="L69" i="40"/>
  <c r="T64" i="40"/>
  <c r="T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I39" i="40" s="1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G23" i="40" l="1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<sst xmlns="http://schemas.openxmlformats.org/spreadsheetml/2006/main" count="773" uniqueCount="156">
  <si>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</si>
  <si>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</si>
  <si>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</si>
  <si>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</si>
  <si>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</si>
  <si>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</si>
  <si>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</si>
  <si>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</si>
  <si>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</si>
  <si>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</si>
  <si>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</si>
  <si>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</si>
  <si>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</si>
  <si>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</si>
  <si>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</si>
  <si>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</si>
  <si>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</si>
  <si>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</si>
  <si>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</si>
  <si>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</si>
  <si>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</si>
  <si>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</si>
  <si>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</si>
  <si>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</si>
  <si>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</si>
  <si>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</si>
  <si>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</si>
  <si>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</si>
  <si>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</si>
  <si>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</si>
  <si>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</si>
  <si>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</si>
  <si>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</si>
  <si>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</si>
  <si>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</si>
  <si>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</si>
  <si>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</si>
  <si>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</si>
  <si>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</si>
  <si>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</si>
  <si>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</si>
  <si>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</si>
  <si>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</si>
  <si>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</si>
  <si>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</si>
  <si>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</si>
  <si>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</si>
  <si>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</si>
  <si>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</si>
  <si>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</si>
  <si>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</si>
  <si>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</si>
  <si>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</si>
  <si>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</si>
  <si>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</si>
  <si>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</si>
  <si>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</si>
  <si>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</si>
  <si>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</si>
  <si>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</si>
  <si>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</si>
  <si>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</si>
  <si>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</si>
  <si>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</si>
  <si>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</si>
  <si>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</si>
  <si>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</si>
  <si>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</si>
  <si>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</si>
  <si>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</si>
  <si>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</si>
  <si>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</si>
  <si>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</si>
  <si>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</si>
  <si>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</si>
  <si>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</si>
  <si>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</si>
  <si>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</si>
  <si>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</si>
  <si>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</si>
  <si>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</si>
  <si>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</si>
  <si>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</si>
  <si>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</si>
  <si>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</si>
  <si>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</si>
  <si>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</si>
  <si>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</si>
  <si>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</si>
  <si>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</si>
  <si>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</si>
  <si>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</si>
  <si>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</si>
  <si>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</si>
  <si>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</si>
  <si>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</si>
  <si>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</si>
  <si>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</si>
  <si>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</si>
  <si>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</si>
  <si>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</si>
  <si>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</si>
  <si>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</si>
  <si>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</si>
  <si>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</si>
  <si>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</si>
  <si>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</si>
  <si>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</si>
  <si>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</si>
  <si>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</si>
  <si>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</si>
  <si>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</si>
  <si>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</si>
  <si>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</si>
  <si>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</si>
  <si>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</si>
  <si>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</si>
  <si>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</si>
  <si>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</si>
  <si>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</si>
  <si>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</si>
  <si>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</si>
  <si>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</si>
  <si>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SE LIGO VENTA DEL</t>
  </si>
  <si>
    <t>PUNTO CON EL TURNO</t>
  </si>
  <si>
    <t>DE LA MAÑANA</t>
  </si>
  <si>
    <t>PUNTO CON LA MAÑANA</t>
  </si>
  <si>
    <t xml:space="preserve">COMPARTIO PUNTO CON </t>
  </si>
  <si>
    <t>CAJA #06</t>
  </si>
  <si>
    <t>COMPARTIO PUNTO CON</t>
  </si>
  <si>
    <t xml:space="preserve">CAJA #06 </t>
  </si>
  <si>
    <t xml:space="preserve">SE LIGO VENTA DEL </t>
  </si>
  <si>
    <t xml:space="preserve">PUNTO CON LA </t>
  </si>
  <si>
    <t>MAÑANA</t>
  </si>
  <si>
    <t>NOTA A CREDITO 6$</t>
  </si>
  <si>
    <t>MAL REGISYRO 0.75$</t>
  </si>
  <si>
    <t>PASO PUNTO X CAJA 04 Y 05</t>
  </si>
  <si>
    <t xml:space="preserve">SOBRANTE POR DEBITO </t>
  </si>
  <si>
    <t>20.06 #3649</t>
  </si>
  <si>
    <t>11.50F/C</t>
  </si>
  <si>
    <t>28.50F/C</t>
  </si>
  <si>
    <t>FALTANTE ES SOBRANTE</t>
  </si>
  <si>
    <t>DE LA MAÑA X REPONER FONDO</t>
  </si>
  <si>
    <t>45.50F/C</t>
  </si>
  <si>
    <t>37.00F/C</t>
  </si>
  <si>
    <t>51.50F/C</t>
  </si>
  <si>
    <t>18.50F/C</t>
  </si>
  <si>
    <t>FALTANTE DE 10$</t>
  </si>
  <si>
    <t>MAS CUENTA NO COBRADA</t>
  </si>
  <si>
    <t>POR DEBITO #3357</t>
  </si>
  <si>
    <t>MONTO 10.00BS</t>
  </si>
  <si>
    <t xml:space="preserve">MAL REGISTRO DE ZELLE </t>
  </si>
  <si>
    <t xml:space="preserve">POR DOLARES </t>
  </si>
  <si>
    <t>20.00F/C</t>
  </si>
  <si>
    <t>SOBRANTE DE 20 BS POR CREDITO</t>
  </si>
  <si>
    <t>SOBRANTE PRO BIOPAGO EN SISTEMA NO SE CARGO EL DEBITO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</si>
</sst>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87211.979999999981</v>
      </c>
      <c r="C2" s="43">
        <f>MODELO!AH12</f>
        <v>38302.33</v>
      </c>
      <c r="D2" s="43">
        <f>EXQUISITECES!AH12</f>
        <v>11235.869999999999</v>
      </c>
      <c r="E2" s="43">
        <f>HOYADA!AH12</f>
        <v>15666.100000000002</v>
      </c>
      <c r="F2" s="43">
        <f>FARMASTOP!AH12</f>
        <v>2630.34</v>
      </c>
      <c r="G2" s="43">
        <f>BOCAS!AH12</f>
        <v>5153.3700000000008</v>
      </c>
      <c r="H2" s="43">
        <f>LAGUNETICA!AH12</f>
        <v>21968.44</v>
      </c>
      <c r="I2" s="43">
        <f>SANANTONIO!AH12</f>
        <v>0</v>
      </c>
      <c r="J2" s="43">
        <f>SUM(B2:I2)</f>
        <v>182168.43</v>
      </c>
    </row>
    <row r="3" spans="1:10" x14ac:dyDescent="0.25">
      <c r="A3" s="46" t="s">
        <v>0</v>
      </c>
      <c r="B3" s="43">
        <f>AUTOMERCADO!AH15</f>
        <v>3598</v>
      </c>
      <c r="C3" s="43">
        <f>MODELO!AH15</f>
        <v>1565.5</v>
      </c>
      <c r="D3" s="43">
        <f>EXQUISITECES!AH15</f>
        <v>511</v>
      </c>
      <c r="E3" s="43">
        <f>HOYADA!AH15</f>
        <v>2032</v>
      </c>
      <c r="F3" s="43">
        <f>FARMASTOP!AH15</f>
        <v>137.5</v>
      </c>
      <c r="G3" s="43">
        <f>BOCAS!AH15</f>
        <v>199.5</v>
      </c>
      <c r="H3" s="43">
        <f>LAGUNETICA!AH15</f>
        <v>1742</v>
      </c>
      <c r="I3" s="43">
        <f>SANANTONIO!AH15</f>
        <v>0</v>
      </c>
      <c r="J3" s="43">
        <f t="shared" ref="J3:J52" si="0">SUM(B3:I3)</f>
        <v>9785.5</v>
      </c>
    </row>
    <row r="4" spans="1:10" x14ac:dyDescent="0.25">
      <c r="A4" s="73" t="s">
        <v>20</v>
      </c>
      <c r="B4" s="43">
        <f>AUTOMERCADO!AH16</f>
        <v>6225</v>
      </c>
      <c r="C4" s="43">
        <f>MODELO!AH16</f>
        <v>2601</v>
      </c>
      <c r="D4" s="43">
        <f>EXQUISITECES!AH16</f>
        <v>927</v>
      </c>
      <c r="E4" s="43">
        <f>HOYADA!AH16</f>
        <v>902</v>
      </c>
      <c r="F4" s="43">
        <f>FARMASTOP!AH16</f>
        <v>128</v>
      </c>
      <c r="G4" s="43">
        <f>BOCAS!AH16</f>
        <v>467</v>
      </c>
      <c r="H4" s="43">
        <f>LAGUNETICA!AH16</f>
        <v>1365</v>
      </c>
      <c r="I4" s="43">
        <f>SANANTONIO!AH16</f>
        <v>0</v>
      </c>
      <c r="J4" s="43">
        <f t="shared" si="0"/>
        <v>12615</v>
      </c>
    </row>
    <row r="5" spans="1:10" x14ac:dyDescent="0.25">
      <c r="A5" s="46" t="s">
        <v>27</v>
      </c>
      <c r="B5" s="43">
        <f>AUTOMERCADO!AH17</f>
        <v>35669.25</v>
      </c>
      <c r="C5" s="43">
        <f>MODELO!AH17</f>
        <v>14903.730000000001</v>
      </c>
      <c r="D5" s="43">
        <f>EXQUISITECES!AH17</f>
        <v>5311.7100000000009</v>
      </c>
      <c r="E5" s="43">
        <f>HOYADA!AH17</f>
        <v>5168.4600000000009</v>
      </c>
      <c r="F5" s="43">
        <f>FARMASTOP!AH17</f>
        <v>733.44</v>
      </c>
      <c r="G5" s="43">
        <f>BOCAS!AH17</f>
        <v>2675.91</v>
      </c>
      <c r="H5" s="43">
        <f>LAGUNETICA!AH17</f>
        <v>7821.4500000000007</v>
      </c>
      <c r="I5" s="43">
        <f>SANANTONIO!AH17</f>
        <v>0</v>
      </c>
      <c r="J5" s="43">
        <f t="shared" si="0"/>
        <v>72283.95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6225</v>
      </c>
      <c r="C10" s="43">
        <f>MODELO!AH22</f>
        <v>2601</v>
      </c>
      <c r="D10" s="43">
        <f>EXQUISITECES!AH22</f>
        <v>927</v>
      </c>
      <c r="E10" s="43">
        <f>HOYADA!AH22</f>
        <v>902</v>
      </c>
      <c r="F10" s="43">
        <f>FARMASTOP!AH22</f>
        <v>128</v>
      </c>
      <c r="G10" s="43">
        <f>BOCAS!AH22</f>
        <v>467</v>
      </c>
      <c r="H10" s="43">
        <f>LAGUNETICA!AH22</f>
        <v>1365</v>
      </c>
      <c r="I10" s="43">
        <f>SANANTONIO!AH22</f>
        <v>0</v>
      </c>
      <c r="J10" s="43">
        <f t="shared" si="0"/>
        <v>12615</v>
      </c>
    </row>
    <row r="11" spans="1:10" x14ac:dyDescent="0.25">
      <c r="A11" s="48" t="s">
        <v>26</v>
      </c>
      <c r="B11" s="43">
        <f>AUTOMERCADO!AH23</f>
        <v>35669.25</v>
      </c>
      <c r="C11" s="43">
        <f>MODELO!AH23</f>
        <v>14903.730000000001</v>
      </c>
      <c r="D11" s="43">
        <f>EXQUISITECES!AH23</f>
        <v>5311.7100000000009</v>
      </c>
      <c r="E11" s="43">
        <f>HOYADA!AH23</f>
        <v>5168.4600000000009</v>
      </c>
      <c r="F11" s="43">
        <f>FARMASTOP!AH23</f>
        <v>733.44</v>
      </c>
      <c r="G11" s="43">
        <f>BOCAS!AH23</f>
        <v>2675.91</v>
      </c>
      <c r="H11" s="43">
        <f>LAGUNETICA!AH23</f>
        <v>7821.4500000000007</v>
      </c>
      <c r="I11" s="43">
        <f>SANANTONIO!AH23</f>
        <v>0</v>
      </c>
      <c r="J11" s="43">
        <f t="shared" si="0"/>
        <v>72283.95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55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55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322.3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322.3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55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55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322.3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322.3</v>
      </c>
    </row>
    <row r="20" spans="1:10" x14ac:dyDescent="0.25">
      <c r="A20" s="46" t="s">
        <v>34</v>
      </c>
      <c r="B20" s="43">
        <f>AUTOMERCADO!AH32</f>
        <v>667.53000000000009</v>
      </c>
      <c r="C20" s="43">
        <f>MODELO!AH32</f>
        <v>65.05</v>
      </c>
      <c r="D20" s="43">
        <f>EXQUISITECES!AH32</f>
        <v>22.58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50</v>
      </c>
      <c r="I20" s="43">
        <f>SANANTONIO!AH32</f>
        <v>0</v>
      </c>
      <c r="J20" s="43">
        <f t="shared" si="0"/>
        <v>805.16000000000008</v>
      </c>
    </row>
    <row r="21" spans="1:10" x14ac:dyDescent="0.25">
      <c r="A21" s="46" t="s">
        <v>35</v>
      </c>
      <c r="B21" s="43">
        <f>AUTOMERCADO!AH33</f>
        <v>3824.9469000000004</v>
      </c>
      <c r="C21" s="43">
        <f>MODELO!AH33</f>
        <v>372.73649999999998</v>
      </c>
      <c r="D21" s="43">
        <f>EXQUISITECES!AH33</f>
        <v>129.38339999999999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286.5</v>
      </c>
      <c r="I21" s="43">
        <f>SANANTONIO!AH33</f>
        <v>0</v>
      </c>
      <c r="J21" s="43">
        <f t="shared" si="0"/>
        <v>4613.5667999999996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667.53000000000009</v>
      </c>
      <c r="C26" s="43">
        <f>MODELO!AH38</f>
        <v>65.05</v>
      </c>
      <c r="D26" s="43">
        <f>EXQUISITECES!AH38</f>
        <v>22.58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50</v>
      </c>
      <c r="I26" s="43">
        <f>SANANTONIO!AH38</f>
        <v>0</v>
      </c>
      <c r="J26" s="43">
        <f t="shared" si="0"/>
        <v>805.16000000000008</v>
      </c>
    </row>
    <row r="27" spans="1:10" x14ac:dyDescent="0.25">
      <c r="A27" s="48" t="s">
        <v>42</v>
      </c>
      <c r="B27" s="43">
        <f>AUTOMERCADO!AH39</f>
        <v>3824.9469000000004</v>
      </c>
      <c r="C27" s="43">
        <f>MODELO!AH39</f>
        <v>372.73649999999998</v>
      </c>
      <c r="D27" s="43">
        <f>EXQUISITECES!AH39</f>
        <v>129.38339999999999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286.5</v>
      </c>
      <c r="I27" s="43">
        <f>SANANTONIO!AH39</f>
        <v>0</v>
      </c>
      <c r="J27" s="43">
        <f t="shared" si="0"/>
        <v>4613.5667999999996</v>
      </c>
    </row>
    <row r="28" spans="1:10" x14ac:dyDescent="0.25">
      <c r="A28" s="46" t="s">
        <v>43</v>
      </c>
      <c r="B28" s="43">
        <f>AUTOMERCADO!AH40</f>
        <v>35.549999999999997</v>
      </c>
      <c r="C28" s="43">
        <f>MODELO!AH40</f>
        <v>37.340000000000003</v>
      </c>
      <c r="D28" s="43">
        <f>EXQUISITECES!AH40</f>
        <v>22.71</v>
      </c>
      <c r="E28" s="43">
        <f>HOYADA!AH40</f>
        <v>5.87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101.47</v>
      </c>
    </row>
    <row r="29" spans="1:10" x14ac:dyDescent="0.25">
      <c r="A29" s="46" t="s">
        <v>44</v>
      </c>
      <c r="B29" s="43">
        <f>AUTOMERCADO!AH41</f>
        <v>203.70150000000001</v>
      </c>
      <c r="C29" s="43">
        <f>MODELO!AH41</f>
        <v>213.95820000000003</v>
      </c>
      <c r="D29" s="43">
        <f>EXQUISITECES!AH41</f>
        <v>130.12830000000002</v>
      </c>
      <c r="E29" s="43">
        <f>HOYADA!AH41</f>
        <v>33.635100000000001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581.42309999999998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35.549999999999997</v>
      </c>
      <c r="C34" s="43">
        <f>MODELO!AH46</f>
        <v>37.340000000000003</v>
      </c>
      <c r="D34" s="43">
        <f>EXQUISITECES!AH46</f>
        <v>22.71</v>
      </c>
      <c r="E34" s="43">
        <f>HOYADA!AH46</f>
        <v>5.87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101.47</v>
      </c>
    </row>
    <row r="35" spans="1:10" x14ac:dyDescent="0.25">
      <c r="A35" s="48" t="s">
        <v>48</v>
      </c>
      <c r="B35" s="43">
        <f>AUTOMERCADO!AH47</f>
        <v>203.70150000000001</v>
      </c>
      <c r="C35" s="43">
        <f>MODELO!AH47</f>
        <v>213.95820000000003</v>
      </c>
      <c r="D35" s="43">
        <f>EXQUISITECES!AH47</f>
        <v>130.12830000000002</v>
      </c>
      <c r="E35" s="43">
        <f>HOYADA!AH47</f>
        <v>33.635100000000001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581.42309999999998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37496.409999999996</v>
      </c>
      <c r="C37" s="43">
        <f>MODELO!AH49</f>
        <v>14362.239999999998</v>
      </c>
      <c r="D37" s="43">
        <f>EXQUISITECES!AH49</f>
        <v>4379.8599999999997</v>
      </c>
      <c r="E37" s="43">
        <f>HOYADA!AH49</f>
        <v>7049.56</v>
      </c>
      <c r="F37" s="43">
        <f>FARMASTOP!AH49</f>
        <v>1616.9099999999999</v>
      </c>
      <c r="G37" s="43">
        <f>BOCAS!AH49</f>
        <v>1743.93</v>
      </c>
      <c r="H37" s="43">
        <f>LAGUNETICA!AH49</f>
        <v>10198.61</v>
      </c>
      <c r="I37" s="43">
        <f>SANANTONIO!AH49</f>
        <v>0</v>
      </c>
      <c r="J37" s="43">
        <f t="shared" si="0"/>
        <v>76847.51999999999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424.47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424.47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3118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930.32</v>
      </c>
      <c r="I40" s="43">
        <f>SANANTONIO!AH52</f>
        <v>0</v>
      </c>
      <c r="J40" s="43">
        <f t="shared" si="0"/>
        <v>4048.32</v>
      </c>
    </row>
    <row r="41" spans="1:10" x14ac:dyDescent="0.25">
      <c r="A41" s="74" t="s">
        <v>18</v>
      </c>
      <c r="B41" s="43">
        <f>AUTOMERCADO!AH53</f>
        <v>1382.86</v>
      </c>
      <c r="C41" s="43">
        <f>MODELO!AH53</f>
        <v>2627.24</v>
      </c>
      <c r="D41" s="43">
        <f>EXQUISITECES!AH53</f>
        <v>433.55</v>
      </c>
      <c r="E41" s="43">
        <f>HOYADA!AH53</f>
        <v>1362.48</v>
      </c>
      <c r="F41" s="43">
        <f>FARMASTOP!AH53</f>
        <v>86.02</v>
      </c>
      <c r="G41" s="43">
        <f>BOCAS!AH53</f>
        <v>60.05</v>
      </c>
      <c r="H41" s="43">
        <f>LAGUNETICA!AH53</f>
        <v>1000.59</v>
      </c>
      <c r="I41" s="43">
        <f>SANANTONIO!AH53</f>
        <v>0</v>
      </c>
      <c r="J41" s="43">
        <f t="shared" si="0"/>
        <v>6952.79</v>
      </c>
    </row>
    <row r="42" spans="1:10" x14ac:dyDescent="0.25">
      <c r="A42" s="74" t="s">
        <v>114</v>
      </c>
      <c r="B42" s="43">
        <f>AUTOMERCADO!AH54</f>
        <v>446.30999999999995</v>
      </c>
      <c r="C42" s="43">
        <f>MODELO!AH54</f>
        <v>178.51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624.81999999999994</v>
      </c>
    </row>
    <row r="43" spans="1:10" x14ac:dyDescent="0.25">
      <c r="A43" s="74" t="s">
        <v>52</v>
      </c>
      <c r="B43" s="43">
        <f>AUTOMERCADO!AH55</f>
        <v>4667.4500000000007</v>
      </c>
      <c r="C43" s="43">
        <f>MODELO!AH55</f>
        <v>251.01</v>
      </c>
      <c r="D43" s="43">
        <f>EXQUISITECES!AH55</f>
        <v>435.03</v>
      </c>
      <c r="E43" s="43">
        <f>HOYADA!AH55</f>
        <v>30</v>
      </c>
      <c r="F43" s="43">
        <f>FARMASTOP!AH55</f>
        <v>57.68</v>
      </c>
      <c r="G43" s="43">
        <f>BOCAS!AH55</f>
        <v>502.53</v>
      </c>
      <c r="H43" s="43">
        <f>LAGUNETICA!AH55</f>
        <v>157.04</v>
      </c>
      <c r="I43" s="43">
        <f>SANANTONIO!AH55</f>
        <v>0</v>
      </c>
      <c r="J43" s="43">
        <f t="shared" si="0"/>
        <v>6100.7400000000007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51.14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51.14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87288.928399999975</v>
      </c>
      <c r="C52" s="75">
        <f>MODELO!AH64</f>
        <v>38390.834699999999</v>
      </c>
      <c r="D52" s="75">
        <f>EXQUISITECES!AH64</f>
        <v>11330.661700000001</v>
      </c>
      <c r="E52" s="75">
        <f>HOYADA!AH64</f>
        <v>15676.135100000001</v>
      </c>
      <c r="F52" s="75">
        <f>FARMASTOP!AH64</f>
        <v>2631.55</v>
      </c>
      <c r="G52" s="75">
        <f>BOCAS!AH64</f>
        <v>5181.92</v>
      </c>
      <c r="H52" s="75">
        <f>LAGUNETICA!AH64</f>
        <v>22136.510000000002</v>
      </c>
      <c r="I52" s="75">
        <f>SANANTONIO!AH64</f>
        <v>0</v>
      </c>
      <c r="J52" s="75">
        <f t="shared" si="0"/>
        <v>182636.5399</v>
      </c>
    </row>
    <row r="53" spans="1:10" x14ac:dyDescent="0.25">
      <c r="A53" s="56" t="s">
        <v>3</v>
      </c>
      <c r="B53" s="43">
        <f>B2</f>
        <v>87211.979999999981</v>
      </c>
      <c r="C53" s="43">
        <f t="shared" ref="C53:I53" si="1">C2</f>
        <v>38302.33</v>
      </c>
      <c r="D53" s="43">
        <f t="shared" si="1"/>
        <v>11235.869999999999</v>
      </c>
      <c r="E53" s="43">
        <f t="shared" si="1"/>
        <v>15666.100000000002</v>
      </c>
      <c r="F53" s="43">
        <f t="shared" si="1"/>
        <v>2630.34</v>
      </c>
      <c r="G53" s="43">
        <f t="shared" si="1"/>
        <v>5153.3700000000008</v>
      </c>
      <c r="H53" s="43">
        <f t="shared" si="1"/>
        <v>21968.44</v>
      </c>
      <c r="I53" s="43">
        <f t="shared" si="1"/>
        <v>0</v>
      </c>
      <c r="J53" s="43">
        <f>J2</f>
        <v>182168.43</v>
      </c>
    </row>
    <row r="54" spans="1:10" x14ac:dyDescent="0.25">
      <c r="A54" s="58" t="s">
        <v>95</v>
      </c>
      <c r="B54" s="43">
        <f>+B52-B53</f>
        <v>76.948399999993853</v>
      </c>
      <c r="C54" s="43">
        <f t="shared" ref="C54:I54" si="2">+C52-C53</f>
        <v>88.504699999997683</v>
      </c>
      <c r="D54" s="43">
        <f t="shared" si="2"/>
        <v>94.791700000001583</v>
      </c>
      <c r="E54" s="43">
        <f t="shared" si="2"/>
        <v>10.035099999999147</v>
      </c>
      <c r="F54" s="43">
        <f t="shared" si="2"/>
        <v>1.2100000000000364</v>
      </c>
      <c r="G54" s="43">
        <f t="shared" si="2"/>
        <v>28.549999999999272</v>
      </c>
      <c r="H54" s="43">
        <f t="shared" si="2"/>
        <v>168.07000000000335</v>
      </c>
      <c r="I54" s="43">
        <f t="shared" si="2"/>
        <v>0</v>
      </c>
      <c r="J54" s="43">
        <f>+J52-J53</f>
        <v>468.10990000001038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H65" sqref="AH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75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68</v>
      </c>
      <c r="Q11" s="5" t="s">
        <v>76</v>
      </c>
      <c r="R11" s="5" t="s">
        <v>80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7012.82</v>
      </c>
      <c r="C12" s="26">
        <v>4076.31</v>
      </c>
      <c r="D12" s="26">
        <v>10616.21</v>
      </c>
      <c r="E12" s="26">
        <v>9736.18</v>
      </c>
      <c r="F12" s="26">
        <v>3159.81</v>
      </c>
      <c r="G12" s="26">
        <v>4071.39</v>
      </c>
      <c r="H12" s="26">
        <v>295.77999999999997</v>
      </c>
      <c r="I12" s="26">
        <v>32.22</v>
      </c>
      <c r="J12" s="26">
        <v>7439.74</v>
      </c>
      <c r="K12" s="26">
        <v>5688.18</v>
      </c>
      <c r="L12" s="26">
        <v>7767.79</v>
      </c>
      <c r="M12" s="26">
        <v>7051.65</v>
      </c>
      <c r="N12" s="26">
        <v>7979.76</v>
      </c>
      <c r="O12" s="26">
        <v>6007.36</v>
      </c>
      <c r="P12" s="26">
        <v>5249.25</v>
      </c>
      <c r="Q12" s="26">
        <v>310.99</v>
      </c>
      <c r="R12" s="26">
        <v>716.54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87211.979999999981</v>
      </c>
      <c r="AI12" s="26">
        <v>86075.43</v>
      </c>
      <c r="AJ12" s="69">
        <f>+AI12-AH12</f>
        <v>-1136.5499999999884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246.5</v>
      </c>
      <c r="C15" s="23">
        <v>96</v>
      </c>
      <c r="D15" s="23">
        <v>563</v>
      </c>
      <c r="E15" s="23">
        <v>430</v>
      </c>
      <c r="F15" s="23">
        <v>81</v>
      </c>
      <c r="G15" s="23">
        <v>317</v>
      </c>
      <c r="H15" s="23"/>
      <c r="I15" s="23">
        <v>1.5</v>
      </c>
      <c r="J15" s="23">
        <v>95</v>
      </c>
      <c r="K15" s="23">
        <v>36</v>
      </c>
      <c r="L15" s="23">
        <v>273</v>
      </c>
      <c r="M15" s="23">
        <v>201.5</v>
      </c>
      <c r="N15" s="23">
        <v>32.5</v>
      </c>
      <c r="O15" s="23">
        <v>326</v>
      </c>
      <c r="P15" s="23">
        <v>836.5</v>
      </c>
      <c r="Q15" s="23">
        <v>14.5</v>
      </c>
      <c r="R15" s="23">
        <v>48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3598</v>
      </c>
    </row>
    <row r="16" spans="1:36" s="32" customFormat="1" x14ac:dyDescent="0.25">
      <c r="A16" s="30" t="s">
        <v>20</v>
      </c>
      <c r="B16" s="31">
        <v>498</v>
      </c>
      <c r="C16" s="31">
        <v>352</v>
      </c>
      <c r="D16" s="31">
        <v>1007</v>
      </c>
      <c r="E16" s="31">
        <v>402</v>
      </c>
      <c r="F16" s="31">
        <v>199</v>
      </c>
      <c r="G16" s="31">
        <v>317</v>
      </c>
      <c r="H16" s="31"/>
      <c r="I16" s="31"/>
      <c r="J16" s="31">
        <v>676</v>
      </c>
      <c r="K16" s="31">
        <v>391</v>
      </c>
      <c r="L16" s="31">
        <v>661</v>
      </c>
      <c r="M16" s="31">
        <v>638</v>
      </c>
      <c r="N16" s="31">
        <v>569</v>
      </c>
      <c r="O16" s="31">
        <v>472</v>
      </c>
      <c r="P16" s="31"/>
      <c r="Q16" s="31"/>
      <c r="R16" s="31">
        <v>43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6225</v>
      </c>
      <c r="AJ16" s="70"/>
    </row>
    <row r="17" spans="1:36" s="47" customFormat="1" x14ac:dyDescent="0.25">
      <c r="A17" s="46" t="s">
        <v>27</v>
      </c>
      <c r="B17" s="22">
        <f>B16*$B$8</f>
        <v>2853.5400000000004</v>
      </c>
      <c r="C17" s="22">
        <f>C16*$B$8</f>
        <v>2016.96</v>
      </c>
      <c r="D17" s="22">
        <f t="shared" ref="D17:L17" si="2">D16*$B$8</f>
        <v>5770.1100000000006</v>
      </c>
      <c r="E17" s="22">
        <f t="shared" si="2"/>
        <v>2303.46</v>
      </c>
      <c r="F17" s="22">
        <f t="shared" si="2"/>
        <v>1140.27</v>
      </c>
      <c r="G17" s="22">
        <f t="shared" si="2"/>
        <v>1816.41</v>
      </c>
      <c r="H17" s="22">
        <f t="shared" si="2"/>
        <v>0</v>
      </c>
      <c r="I17" s="22">
        <f t="shared" si="2"/>
        <v>0</v>
      </c>
      <c r="J17" s="22">
        <f t="shared" si="2"/>
        <v>3873.4800000000005</v>
      </c>
      <c r="K17" s="22">
        <f t="shared" si="2"/>
        <v>2240.4300000000003</v>
      </c>
      <c r="L17" s="22">
        <f t="shared" si="2"/>
        <v>3787.53</v>
      </c>
      <c r="M17" s="22">
        <f t="shared" ref="M17:R17" si="3">M16*$B$8</f>
        <v>3655.7400000000002</v>
      </c>
      <c r="N17" s="22">
        <f t="shared" si="3"/>
        <v>3260.3700000000003</v>
      </c>
      <c r="O17" s="22">
        <f t="shared" si="3"/>
        <v>2704.5600000000004</v>
      </c>
      <c r="P17" s="22">
        <f t="shared" si="3"/>
        <v>0</v>
      </c>
      <c r="Q17" s="22">
        <f t="shared" si="3"/>
        <v>0</v>
      </c>
      <c r="R17" s="22">
        <f t="shared" si="3"/>
        <v>246.39000000000001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35669.25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498</v>
      </c>
      <c r="C22" s="20">
        <f t="shared" ref="C22:L22" si="11">+C16+C18+C20</f>
        <v>352</v>
      </c>
      <c r="D22" s="20">
        <f t="shared" si="11"/>
        <v>1007</v>
      </c>
      <c r="E22" s="20">
        <f t="shared" si="11"/>
        <v>402</v>
      </c>
      <c r="F22" s="20">
        <f t="shared" si="11"/>
        <v>199</v>
      </c>
      <c r="G22" s="20">
        <f t="shared" si="11"/>
        <v>317</v>
      </c>
      <c r="H22" s="20">
        <f t="shared" si="11"/>
        <v>0</v>
      </c>
      <c r="I22" s="20">
        <f t="shared" si="11"/>
        <v>0</v>
      </c>
      <c r="J22" s="20">
        <f t="shared" si="11"/>
        <v>676</v>
      </c>
      <c r="K22" s="20">
        <f t="shared" si="11"/>
        <v>391</v>
      </c>
      <c r="L22" s="20">
        <f t="shared" si="11"/>
        <v>661</v>
      </c>
      <c r="M22" s="20">
        <f t="shared" ref="M22:S22" si="12">+M16+M18+M20</f>
        <v>638</v>
      </c>
      <c r="N22" s="20">
        <f t="shared" si="12"/>
        <v>569</v>
      </c>
      <c r="O22" s="20">
        <f t="shared" si="12"/>
        <v>472</v>
      </c>
      <c r="P22" s="20">
        <f t="shared" si="12"/>
        <v>0</v>
      </c>
      <c r="Q22" s="20">
        <f t="shared" si="12"/>
        <v>0</v>
      </c>
      <c r="R22" s="20">
        <f t="shared" si="12"/>
        <v>43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6225</v>
      </c>
    </row>
    <row r="23" spans="1:36" s="47" customFormat="1" x14ac:dyDescent="0.25">
      <c r="A23" s="48" t="s">
        <v>26</v>
      </c>
      <c r="B23" s="19">
        <f>+B17+B19+B21</f>
        <v>2853.5400000000004</v>
      </c>
      <c r="C23" s="19">
        <f t="shared" ref="C23:L23" si="14">+C17+C19+C21</f>
        <v>2016.96</v>
      </c>
      <c r="D23" s="19">
        <f t="shared" si="14"/>
        <v>5770.1100000000006</v>
      </c>
      <c r="E23" s="19">
        <f t="shared" si="14"/>
        <v>2303.46</v>
      </c>
      <c r="F23" s="19">
        <f t="shared" si="14"/>
        <v>1140.27</v>
      </c>
      <c r="G23" s="19">
        <f t="shared" si="14"/>
        <v>1816.41</v>
      </c>
      <c r="H23" s="19">
        <f t="shared" si="14"/>
        <v>0</v>
      </c>
      <c r="I23" s="19">
        <f t="shared" si="14"/>
        <v>0</v>
      </c>
      <c r="J23" s="19">
        <f t="shared" si="14"/>
        <v>3873.4800000000005</v>
      </c>
      <c r="K23" s="19">
        <f t="shared" si="14"/>
        <v>2240.4300000000003</v>
      </c>
      <c r="L23" s="19">
        <f t="shared" si="14"/>
        <v>3787.53</v>
      </c>
      <c r="M23" s="19">
        <f t="shared" ref="M23:S23" si="15">+M17+M19+M21</f>
        <v>3655.7400000000002</v>
      </c>
      <c r="N23" s="19">
        <f t="shared" si="15"/>
        <v>3260.3700000000003</v>
      </c>
      <c r="O23" s="19">
        <f t="shared" si="15"/>
        <v>2704.5600000000004</v>
      </c>
      <c r="P23" s="19">
        <f t="shared" si="15"/>
        <v>0</v>
      </c>
      <c r="Q23" s="19">
        <f t="shared" si="15"/>
        <v>0</v>
      </c>
      <c r="R23" s="19">
        <f t="shared" si="15"/>
        <v>246.39000000000001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35669.25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65.08</v>
      </c>
      <c r="C32" s="36">
        <v>58.95</v>
      </c>
      <c r="D32" s="36">
        <v>46.2</v>
      </c>
      <c r="E32" s="36">
        <v>120.56</v>
      </c>
      <c r="F32" s="36"/>
      <c r="G32" s="36">
        <v>35</v>
      </c>
      <c r="H32" s="36"/>
      <c r="I32" s="36"/>
      <c r="J32" s="36">
        <v>160.52000000000001</v>
      </c>
      <c r="K32" s="36"/>
      <c r="L32" s="36">
        <v>86.22</v>
      </c>
      <c r="M32" s="37">
        <v>20</v>
      </c>
      <c r="N32" s="37"/>
      <c r="O32" s="37">
        <v>75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667.53000000000009</v>
      </c>
    </row>
    <row r="33" spans="1:34" s="47" customFormat="1" x14ac:dyDescent="0.25">
      <c r="A33" s="46" t="s">
        <v>35</v>
      </c>
      <c r="B33" s="22">
        <f>B32*$B$8</f>
        <v>372.90840000000003</v>
      </c>
      <c r="C33" s="22">
        <f t="shared" ref="C33:L33" si="30">C32*$B$8</f>
        <v>337.78350000000006</v>
      </c>
      <c r="D33" s="22">
        <f t="shared" si="30"/>
        <v>264.72600000000006</v>
      </c>
      <c r="E33" s="22">
        <f t="shared" si="30"/>
        <v>690.80880000000002</v>
      </c>
      <c r="F33" s="22">
        <f t="shared" si="30"/>
        <v>0</v>
      </c>
      <c r="G33" s="22">
        <f t="shared" si="30"/>
        <v>200.55</v>
      </c>
      <c r="H33" s="22">
        <f t="shared" si="30"/>
        <v>0</v>
      </c>
      <c r="I33" s="22">
        <f t="shared" si="30"/>
        <v>0</v>
      </c>
      <c r="J33" s="22">
        <f t="shared" si="30"/>
        <v>919.77960000000007</v>
      </c>
      <c r="K33" s="22">
        <f t="shared" si="30"/>
        <v>0</v>
      </c>
      <c r="L33" s="22">
        <f t="shared" si="30"/>
        <v>494.04060000000004</v>
      </c>
      <c r="M33" s="22">
        <f t="shared" ref="M33:R33" si="31">M32*$B$8</f>
        <v>114.60000000000001</v>
      </c>
      <c r="N33" s="22">
        <f t="shared" si="31"/>
        <v>0</v>
      </c>
      <c r="O33" s="22">
        <f t="shared" si="31"/>
        <v>429.75000000000006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3824.9469000000004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65.08</v>
      </c>
      <c r="C38" s="20">
        <f t="shared" ref="C38:L38" si="39">+C32+C34+C36</f>
        <v>58.95</v>
      </c>
      <c r="D38" s="20">
        <f t="shared" si="39"/>
        <v>46.2</v>
      </c>
      <c r="E38" s="20">
        <f t="shared" si="39"/>
        <v>120.56</v>
      </c>
      <c r="F38" s="20">
        <f t="shared" si="39"/>
        <v>0</v>
      </c>
      <c r="G38" s="20">
        <f t="shared" si="39"/>
        <v>35</v>
      </c>
      <c r="H38" s="20">
        <f t="shared" si="39"/>
        <v>0</v>
      </c>
      <c r="I38" s="20">
        <f t="shared" si="39"/>
        <v>0</v>
      </c>
      <c r="J38" s="20">
        <f t="shared" si="39"/>
        <v>160.52000000000001</v>
      </c>
      <c r="K38" s="20">
        <f t="shared" si="39"/>
        <v>0</v>
      </c>
      <c r="L38" s="20">
        <f t="shared" si="39"/>
        <v>86.22</v>
      </c>
      <c r="M38" s="20">
        <f t="shared" ref="M38:S38" si="40">+M32+M34+M36</f>
        <v>20</v>
      </c>
      <c r="N38" s="20">
        <f t="shared" si="40"/>
        <v>0</v>
      </c>
      <c r="O38" s="20">
        <f t="shared" si="40"/>
        <v>75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667.53000000000009</v>
      </c>
    </row>
    <row r="39" spans="1:34" s="47" customFormat="1" x14ac:dyDescent="0.25">
      <c r="A39" s="48" t="s">
        <v>42</v>
      </c>
      <c r="B39" s="19">
        <f>+B33+B35+B37</f>
        <v>372.90840000000003</v>
      </c>
      <c r="C39" s="19">
        <f t="shared" ref="C39:L39" si="42">+C33+C35+C37</f>
        <v>337.78350000000006</v>
      </c>
      <c r="D39" s="19">
        <f t="shared" si="42"/>
        <v>264.72600000000006</v>
      </c>
      <c r="E39" s="19">
        <f t="shared" si="42"/>
        <v>690.80880000000002</v>
      </c>
      <c r="F39" s="19">
        <f t="shared" si="42"/>
        <v>0</v>
      </c>
      <c r="G39" s="19">
        <f t="shared" si="42"/>
        <v>200.55</v>
      </c>
      <c r="H39" s="19">
        <f t="shared" si="42"/>
        <v>0</v>
      </c>
      <c r="I39" s="19">
        <f t="shared" si="42"/>
        <v>0</v>
      </c>
      <c r="J39" s="19">
        <f t="shared" si="42"/>
        <v>919.77960000000007</v>
      </c>
      <c r="K39" s="19">
        <f t="shared" si="42"/>
        <v>0</v>
      </c>
      <c r="L39" s="19">
        <f t="shared" si="42"/>
        <v>494.04060000000004</v>
      </c>
      <c r="M39" s="19">
        <f t="shared" ref="M39:S39" si="43">+M33+M35+M37</f>
        <v>114.60000000000001</v>
      </c>
      <c r="N39" s="19">
        <f t="shared" si="43"/>
        <v>0</v>
      </c>
      <c r="O39" s="19">
        <f t="shared" si="43"/>
        <v>429.75000000000006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3824.9469000000004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35.549999999999997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35.549999999999997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203.70150000000001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203.70150000000001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35.549999999999997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35.549999999999997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203.70150000000001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203.70150000000001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3498.81</v>
      </c>
      <c r="C49" s="44">
        <v>1582.34</v>
      </c>
      <c r="D49" s="44">
        <v>3880.96</v>
      </c>
      <c r="E49" s="44">
        <v>4680.72</v>
      </c>
      <c r="F49" s="44">
        <v>1880.78</v>
      </c>
      <c r="G49" s="44">
        <v>893.85</v>
      </c>
      <c r="H49" s="44">
        <v>295.77999999999997</v>
      </c>
      <c r="I49" s="44">
        <v>30.77</v>
      </c>
      <c r="J49" s="44">
        <v>1703.11</v>
      </c>
      <c r="K49" s="44">
        <v>2709.69</v>
      </c>
      <c r="L49" s="44">
        <v>2978.21</v>
      </c>
      <c r="M49" s="45">
        <v>2625.51</v>
      </c>
      <c r="N49" s="45">
        <v>3369.75</v>
      </c>
      <c r="O49" s="45">
        <v>2437.37</v>
      </c>
      <c r="P49" s="45">
        <v>4197.7299999999996</v>
      </c>
      <c r="Q49" s="45">
        <v>296.43</v>
      </c>
      <c r="R49" s="45">
        <v>434.6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37496.409999999996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15.36</v>
      </c>
      <c r="C53" s="44">
        <v>37.409999999999997</v>
      </c>
      <c r="D53" s="44">
        <v>152.4</v>
      </c>
      <c r="E53" s="44">
        <v>203.76</v>
      </c>
      <c r="F53" s="44"/>
      <c r="G53" s="44"/>
      <c r="H53" s="44"/>
      <c r="I53" s="44"/>
      <c r="J53" s="44">
        <v>198.33</v>
      </c>
      <c r="K53" s="44">
        <v>81.17</v>
      </c>
      <c r="L53" s="44">
        <v>227.4</v>
      </c>
      <c r="M53" s="45">
        <v>456.43</v>
      </c>
      <c r="N53" s="45"/>
      <c r="O53" s="45"/>
      <c r="P53" s="45"/>
      <c r="Q53" s="45"/>
      <c r="R53" s="45">
        <v>10.6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1382.86</v>
      </c>
    </row>
    <row r="54" spans="1:34" x14ac:dyDescent="0.25">
      <c r="A54" s="17" t="s">
        <v>114</v>
      </c>
      <c r="B54" s="44"/>
      <c r="C54" s="44"/>
      <c r="D54" s="44"/>
      <c r="E54" s="44">
        <v>375.81</v>
      </c>
      <c r="F54" s="44"/>
      <c r="G54" s="44">
        <v>36.340000000000003</v>
      </c>
      <c r="H54" s="44"/>
      <c r="I54" s="44"/>
      <c r="J54" s="44"/>
      <c r="K54" s="44"/>
      <c r="L54" s="44"/>
      <c r="M54" s="45"/>
      <c r="N54" s="45"/>
      <c r="O54" s="45"/>
      <c r="P54" s="45">
        <v>34.159999999999997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446.30999999999995</v>
      </c>
    </row>
    <row r="55" spans="1:34" x14ac:dyDescent="0.25">
      <c r="A55" s="17" t="s">
        <v>52</v>
      </c>
      <c r="B55" s="44">
        <v>29.23</v>
      </c>
      <c r="C55" s="44">
        <v>9.18</v>
      </c>
      <c r="D55" s="44"/>
      <c r="E55" s="44">
        <v>1055.55</v>
      </c>
      <c r="F55" s="44">
        <v>59.2</v>
      </c>
      <c r="G55" s="44">
        <v>809.35</v>
      </c>
      <c r="H55" s="44"/>
      <c r="I55" s="44"/>
      <c r="J55" s="44">
        <v>447.39</v>
      </c>
      <c r="K55" s="44">
        <v>622.37</v>
      </c>
      <c r="L55" s="44">
        <v>8.6</v>
      </c>
      <c r="M55" s="45"/>
      <c r="N55" s="45">
        <v>1320.63</v>
      </c>
      <c r="O55" s="45">
        <v>121.27</v>
      </c>
      <c r="P55" s="45">
        <v>184.68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4667.4500000000007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7016.3483999999999</v>
      </c>
      <c r="C64" s="53">
        <f t="shared" ref="C64:AG64" si="61">+C15+C23+C31+C39+C47+C48+C49+C50+C51+C52+C53+C54+C55+C56+C57+C58+C59+C60+C61+C62+C63</f>
        <v>4079.6734999999994</v>
      </c>
      <c r="D64" s="53">
        <f t="shared" si="61"/>
        <v>10631.196</v>
      </c>
      <c r="E64" s="53">
        <f t="shared" si="61"/>
        <v>9740.1087999999982</v>
      </c>
      <c r="F64" s="53">
        <f t="shared" si="61"/>
        <v>3161.25</v>
      </c>
      <c r="G64" s="53">
        <f t="shared" si="61"/>
        <v>4073.5</v>
      </c>
      <c r="H64" s="53">
        <f t="shared" si="61"/>
        <v>295.77999999999997</v>
      </c>
      <c r="I64" s="53">
        <f t="shared" si="61"/>
        <v>32.269999999999996</v>
      </c>
      <c r="J64" s="53">
        <f t="shared" si="61"/>
        <v>7440.7911000000004</v>
      </c>
      <c r="K64" s="53">
        <f t="shared" si="61"/>
        <v>5689.6600000000008</v>
      </c>
      <c r="L64" s="53">
        <f t="shared" si="61"/>
        <v>7768.7806</v>
      </c>
      <c r="M64" s="53">
        <f t="shared" si="61"/>
        <v>7053.7800000000007</v>
      </c>
      <c r="N64" s="53">
        <f t="shared" si="61"/>
        <v>7983.2500000000009</v>
      </c>
      <c r="O64" s="53">
        <f t="shared" si="61"/>
        <v>6018.9500000000007</v>
      </c>
      <c r="P64" s="53">
        <f t="shared" si="61"/>
        <v>5253.07</v>
      </c>
      <c r="Q64" s="53">
        <f t="shared" si="61"/>
        <v>310.93</v>
      </c>
      <c r="R64" s="53">
        <f t="shared" si="61"/>
        <v>739.59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87288.928399999975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12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8 N</v>
      </c>
      <c r="Q66" s="55" t="str">
        <f t="shared" si="62"/>
        <v>CAJA 12 N</v>
      </c>
      <c r="R66" s="55" t="str">
        <f t="shared" si="62"/>
        <v>CAJA 14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7012.82</v>
      </c>
      <c r="C67" s="57">
        <f t="shared" ref="C67:L67" si="63">C12</f>
        <v>4076.31</v>
      </c>
      <c r="D67" s="57">
        <f t="shared" si="63"/>
        <v>10616.21</v>
      </c>
      <c r="E67" s="57">
        <f t="shared" si="63"/>
        <v>9736.18</v>
      </c>
      <c r="F67" s="57">
        <f t="shared" si="63"/>
        <v>3159.81</v>
      </c>
      <c r="G67" s="57">
        <f t="shared" si="63"/>
        <v>4071.39</v>
      </c>
      <c r="H67" s="57">
        <f t="shared" si="63"/>
        <v>295.77999999999997</v>
      </c>
      <c r="I67" s="57">
        <f t="shared" si="63"/>
        <v>32.22</v>
      </c>
      <c r="J67" s="57">
        <f t="shared" si="63"/>
        <v>7439.74</v>
      </c>
      <c r="K67" s="57">
        <f t="shared" si="63"/>
        <v>5688.18</v>
      </c>
      <c r="L67" s="57">
        <f t="shared" si="63"/>
        <v>7767.79</v>
      </c>
      <c r="M67" s="57">
        <f t="shared" ref="M67:AG67" si="64">M12</f>
        <v>7051.65</v>
      </c>
      <c r="N67" s="57">
        <f t="shared" si="64"/>
        <v>7979.76</v>
      </c>
      <c r="O67" s="57">
        <f t="shared" si="64"/>
        <v>6007.36</v>
      </c>
      <c r="P67" s="57">
        <f t="shared" si="64"/>
        <v>5249.25</v>
      </c>
      <c r="Q67" s="57">
        <f t="shared" si="64"/>
        <v>310.99</v>
      </c>
      <c r="R67" s="57">
        <f t="shared" si="64"/>
        <v>716.54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87211.979999999981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7012.82</v>
      </c>
      <c r="C69" s="59">
        <f t="shared" ref="C69:L69" si="67">+C67+C68</f>
        <v>4076.31</v>
      </c>
      <c r="D69" s="59">
        <f t="shared" si="67"/>
        <v>10616.21</v>
      </c>
      <c r="E69" s="59">
        <f t="shared" si="67"/>
        <v>9736.18</v>
      </c>
      <c r="F69" s="59">
        <f t="shared" si="67"/>
        <v>3159.81</v>
      </c>
      <c r="G69" s="59">
        <f t="shared" si="67"/>
        <v>4071.39</v>
      </c>
      <c r="H69" s="59">
        <f t="shared" si="67"/>
        <v>295.77999999999997</v>
      </c>
      <c r="I69" s="59">
        <f t="shared" si="67"/>
        <v>32.22</v>
      </c>
      <c r="J69" s="59">
        <f t="shared" si="67"/>
        <v>7439.74</v>
      </c>
      <c r="K69" s="59">
        <f t="shared" si="67"/>
        <v>5688.18</v>
      </c>
      <c r="L69" s="59">
        <f t="shared" si="67"/>
        <v>7767.79</v>
      </c>
      <c r="M69" s="59">
        <f t="shared" ref="M69:AG69" si="68">+M67+M68</f>
        <v>7051.65</v>
      </c>
      <c r="N69" s="59">
        <f t="shared" si="68"/>
        <v>7979.76</v>
      </c>
      <c r="O69" s="59">
        <f t="shared" si="68"/>
        <v>6007.36</v>
      </c>
      <c r="P69" s="59">
        <f t="shared" si="68"/>
        <v>5249.25</v>
      </c>
      <c r="Q69" s="59">
        <f t="shared" si="68"/>
        <v>310.99</v>
      </c>
      <c r="R69" s="59">
        <f t="shared" si="68"/>
        <v>716.54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87211.979999999981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3.528400000000147</v>
      </c>
      <c r="C70" s="57">
        <f t="shared" si="69"/>
        <v>3.3634999999994761</v>
      </c>
      <c r="D70" s="57">
        <f t="shared" si="69"/>
        <v>14.986000000000786</v>
      </c>
      <c r="E70" s="57">
        <f t="shared" si="69"/>
        <v>3.9287999999978638</v>
      </c>
      <c r="F70" s="57">
        <f t="shared" si="69"/>
        <v>1.4400000000000546</v>
      </c>
      <c r="G70" s="57">
        <f t="shared" si="69"/>
        <v>2.1100000000001273</v>
      </c>
      <c r="H70" s="57">
        <f t="shared" si="69"/>
        <v>0</v>
      </c>
      <c r="I70" s="57">
        <f t="shared" si="69"/>
        <v>4.9999999999997158E-2</v>
      </c>
      <c r="J70" s="57">
        <f t="shared" si="69"/>
        <v>1.0511000000005879</v>
      </c>
      <c r="K70" s="57">
        <f t="shared" si="69"/>
        <v>1.4800000000004729</v>
      </c>
      <c r="L70" s="57">
        <f t="shared" si="69"/>
        <v>0.99060000000008586</v>
      </c>
      <c r="M70" s="57">
        <f t="shared" ref="M70:AG70" si="70">+M64-M69</f>
        <v>2.1300000000010186</v>
      </c>
      <c r="N70" s="57">
        <f t="shared" si="70"/>
        <v>3.4900000000006912</v>
      </c>
      <c r="O70" s="57">
        <f t="shared" si="70"/>
        <v>11.590000000001055</v>
      </c>
      <c r="P70" s="57">
        <f t="shared" si="70"/>
        <v>3.819999999999709</v>
      </c>
      <c r="Q70" s="57">
        <f t="shared" si="70"/>
        <v>-6.0000000000002274E-2</v>
      </c>
      <c r="R70" s="57">
        <f t="shared" si="70"/>
        <v>23.050000000000068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76.948400000002138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 t="s">
        <v>123</v>
      </c>
      <c r="L71" s="14" t="s">
        <v>123</v>
      </c>
      <c r="M71" s="29" t="s">
        <v>127</v>
      </c>
      <c r="N71" s="29" t="s">
        <v>129</v>
      </c>
      <c r="O71" s="29" t="s">
        <v>134</v>
      </c>
      <c r="P71" s="29"/>
      <c r="Q71" s="29"/>
      <c r="R71" s="29" t="s">
        <v>137</v>
      </c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K72" s="12" t="s">
        <v>124</v>
      </c>
      <c r="L72" s="12" t="s">
        <v>126</v>
      </c>
      <c r="M72" s="12" t="s">
        <v>128</v>
      </c>
      <c r="N72" s="12" t="s">
        <v>130</v>
      </c>
      <c r="O72" s="12" t="s">
        <v>135</v>
      </c>
      <c r="R72" s="12" t="s">
        <v>138</v>
      </c>
      <c r="AH72" s="47"/>
    </row>
    <row r="73" spans="1:34" x14ac:dyDescent="0.25">
      <c r="K73" s="12" t="s">
        <v>125</v>
      </c>
      <c r="N73" s="12" t="s">
        <v>131</v>
      </c>
      <c r="O73" s="12" t="s">
        <v>136</v>
      </c>
      <c r="AH73" s="47"/>
    </row>
    <row r="74" spans="1:34" x14ac:dyDescent="0.25">
      <c r="N74" s="12" t="s">
        <v>132</v>
      </c>
      <c r="AH74" s="47"/>
    </row>
    <row r="75" spans="1:34" x14ac:dyDescent="0.25">
      <c r="N75" s="12" t="s">
        <v>133</v>
      </c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32" sqref="AH3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>
        <v>5.86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2859.24</v>
      </c>
      <c r="C12" s="26">
        <v>2680.38</v>
      </c>
      <c r="D12" s="26">
        <v>3256.54</v>
      </c>
      <c r="E12" s="26">
        <v>1293.56</v>
      </c>
      <c r="F12" s="26">
        <v>1830</v>
      </c>
      <c r="G12" s="26">
        <v>2238.42</v>
      </c>
      <c r="H12" s="26">
        <v>3638.32</v>
      </c>
      <c r="I12" s="26">
        <v>3958.51</v>
      </c>
      <c r="J12" s="26">
        <v>4514.3</v>
      </c>
      <c r="K12" s="26">
        <v>4205.5</v>
      </c>
      <c r="L12" s="26">
        <v>782.27</v>
      </c>
      <c r="M12" s="26">
        <v>3861.79</v>
      </c>
      <c r="N12" s="26">
        <v>3183.5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38302.33</v>
      </c>
      <c r="AI12" s="26">
        <v>37876.82</v>
      </c>
      <c r="AJ12" s="69">
        <f>+AI12-AH12</f>
        <v>-425.51000000000204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24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24</v>
      </c>
      <c r="AI14" s="26"/>
      <c r="AJ14" s="69">
        <f>+AI14-AH14</f>
        <v>-24</v>
      </c>
    </row>
    <row r="15" spans="1:36" x14ac:dyDescent="0.25">
      <c r="A15" s="13" t="s">
        <v>0</v>
      </c>
      <c r="B15" s="23">
        <v>235</v>
      </c>
      <c r="C15" s="23">
        <v>0</v>
      </c>
      <c r="D15" s="23">
        <v>156.5</v>
      </c>
      <c r="E15" s="23">
        <v>121.5</v>
      </c>
      <c r="F15" s="23">
        <v>0</v>
      </c>
      <c r="G15" s="23">
        <v>271.5</v>
      </c>
      <c r="H15" s="23">
        <v>170.5</v>
      </c>
      <c r="I15" s="23">
        <v>308.5</v>
      </c>
      <c r="J15" s="23">
        <v>43</v>
      </c>
      <c r="K15" s="23">
        <v>58.5</v>
      </c>
      <c r="L15" s="23">
        <v>48.5</v>
      </c>
      <c r="M15" s="23">
        <v>152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1565.5</v>
      </c>
    </row>
    <row r="16" spans="1:36" s="32" customFormat="1" x14ac:dyDescent="0.25">
      <c r="A16" s="30" t="s">
        <v>20</v>
      </c>
      <c r="B16" s="31">
        <v>66</v>
      </c>
      <c r="C16" s="31">
        <v>157</v>
      </c>
      <c r="D16" s="31">
        <v>111</v>
      </c>
      <c r="E16" s="31">
        <v>60</v>
      </c>
      <c r="F16" s="31">
        <v>191</v>
      </c>
      <c r="G16" s="31">
        <v>137</v>
      </c>
      <c r="H16" s="31">
        <v>307</v>
      </c>
      <c r="I16" s="31">
        <v>228</v>
      </c>
      <c r="J16" s="31">
        <v>422</v>
      </c>
      <c r="K16" s="31">
        <v>413</v>
      </c>
      <c r="L16" s="31"/>
      <c r="M16" s="31">
        <v>200</v>
      </c>
      <c r="N16" s="31">
        <v>309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2601</v>
      </c>
      <c r="AJ16" s="70"/>
    </row>
    <row r="17" spans="1:36" s="47" customFormat="1" x14ac:dyDescent="0.25">
      <c r="A17" s="46" t="s">
        <v>27</v>
      </c>
      <c r="B17" s="22">
        <f>B16*$B$8</f>
        <v>378.18</v>
      </c>
      <c r="C17" s="22">
        <f>C16*$B$8</f>
        <v>899.61</v>
      </c>
      <c r="D17" s="22">
        <f t="shared" ref="D17:AG17" si="2">D16*$B$8</f>
        <v>636.03000000000009</v>
      </c>
      <c r="E17" s="22">
        <f t="shared" si="2"/>
        <v>343.8</v>
      </c>
      <c r="F17" s="22">
        <f t="shared" si="2"/>
        <v>1094.43</v>
      </c>
      <c r="G17" s="22">
        <f t="shared" si="2"/>
        <v>785.0100000000001</v>
      </c>
      <c r="H17" s="22">
        <f t="shared" si="2"/>
        <v>1759.1100000000001</v>
      </c>
      <c r="I17" s="22">
        <f t="shared" si="2"/>
        <v>1306.44</v>
      </c>
      <c r="J17" s="22">
        <f t="shared" si="2"/>
        <v>2418.0600000000004</v>
      </c>
      <c r="K17" s="22">
        <f t="shared" si="2"/>
        <v>2366.4900000000002</v>
      </c>
      <c r="L17" s="22">
        <f t="shared" si="2"/>
        <v>0</v>
      </c>
      <c r="M17" s="22">
        <f t="shared" si="2"/>
        <v>1146</v>
      </c>
      <c r="N17" s="22">
        <f t="shared" si="2"/>
        <v>1770.5700000000002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14903.730000000001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66</v>
      </c>
      <c r="C22" s="20">
        <f t="shared" ref="C22:AG23" si="5">+C16+C18+C20</f>
        <v>157</v>
      </c>
      <c r="D22" s="20">
        <f t="shared" si="5"/>
        <v>111</v>
      </c>
      <c r="E22" s="20">
        <f t="shared" si="5"/>
        <v>60</v>
      </c>
      <c r="F22" s="20">
        <f t="shared" si="5"/>
        <v>191</v>
      </c>
      <c r="G22" s="20">
        <f t="shared" si="5"/>
        <v>137</v>
      </c>
      <c r="H22" s="20">
        <f t="shared" si="5"/>
        <v>307</v>
      </c>
      <c r="I22" s="20">
        <f t="shared" si="5"/>
        <v>228</v>
      </c>
      <c r="J22" s="20">
        <f t="shared" si="5"/>
        <v>422</v>
      </c>
      <c r="K22" s="20">
        <f t="shared" si="5"/>
        <v>413</v>
      </c>
      <c r="L22" s="20">
        <f t="shared" si="5"/>
        <v>0</v>
      </c>
      <c r="M22" s="20">
        <f t="shared" si="5"/>
        <v>200</v>
      </c>
      <c r="N22" s="20">
        <f t="shared" si="5"/>
        <v>309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2601</v>
      </c>
    </row>
    <row r="23" spans="1:36" s="47" customFormat="1" x14ac:dyDescent="0.25">
      <c r="A23" s="48" t="s">
        <v>26</v>
      </c>
      <c r="B23" s="19">
        <f>+B17+B19+B21</f>
        <v>378.18</v>
      </c>
      <c r="C23" s="19">
        <f t="shared" si="5"/>
        <v>899.61</v>
      </c>
      <c r="D23" s="19">
        <f t="shared" si="5"/>
        <v>636.03000000000009</v>
      </c>
      <c r="E23" s="19">
        <f t="shared" si="5"/>
        <v>343.8</v>
      </c>
      <c r="F23" s="19">
        <f t="shared" si="5"/>
        <v>1094.43</v>
      </c>
      <c r="G23" s="19">
        <f t="shared" si="5"/>
        <v>785.0100000000001</v>
      </c>
      <c r="H23" s="19">
        <f t="shared" si="5"/>
        <v>1759.1100000000001</v>
      </c>
      <c r="I23" s="19">
        <f t="shared" si="5"/>
        <v>1306.44</v>
      </c>
      <c r="J23" s="19">
        <f t="shared" si="5"/>
        <v>2418.0600000000004</v>
      </c>
      <c r="K23" s="19">
        <f t="shared" si="5"/>
        <v>2366.4900000000002</v>
      </c>
      <c r="L23" s="19">
        <f t="shared" si="5"/>
        <v>0</v>
      </c>
      <c r="M23" s="19">
        <f t="shared" si="5"/>
        <v>1146</v>
      </c>
      <c r="N23" s="19">
        <f t="shared" si="5"/>
        <v>1770.5700000000002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14903.730000000001</v>
      </c>
    </row>
    <row r="24" spans="1:36" x14ac:dyDescent="0.25">
      <c r="A24" s="13" t="s">
        <v>28</v>
      </c>
      <c r="B24" s="34">
        <v>50</v>
      </c>
      <c r="C24" s="34"/>
      <c r="D24" s="34"/>
      <c r="E24" s="34"/>
      <c r="F24" s="34">
        <v>5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55</v>
      </c>
    </row>
    <row r="25" spans="1:36" s="47" customFormat="1" x14ac:dyDescent="0.25">
      <c r="A25" s="46" t="s">
        <v>31</v>
      </c>
      <c r="B25" s="22">
        <f>B24*$D$8</f>
        <v>293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29.3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322.3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50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5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55</v>
      </c>
    </row>
    <row r="31" spans="1:36" s="47" customFormat="1" x14ac:dyDescent="0.25">
      <c r="A31" s="48" t="s">
        <v>33</v>
      </c>
      <c r="B31" s="19">
        <f>+B25+B27+B29</f>
        <v>293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29.3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322.3</v>
      </c>
    </row>
    <row r="32" spans="1:36" x14ac:dyDescent="0.25">
      <c r="A32" s="13" t="s">
        <v>34</v>
      </c>
      <c r="B32" s="36">
        <v>29.06</v>
      </c>
      <c r="C32" s="36"/>
      <c r="D32" s="36"/>
      <c r="E32" s="36"/>
      <c r="F32" s="36"/>
      <c r="G32" s="36"/>
      <c r="H32" s="36"/>
      <c r="I32" s="36">
        <v>8.5</v>
      </c>
      <c r="J32" s="36"/>
      <c r="K32" s="36"/>
      <c r="L32" s="36"/>
      <c r="M32" s="37">
        <v>27.49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65.05</v>
      </c>
    </row>
    <row r="33" spans="1:34" s="47" customFormat="1" x14ac:dyDescent="0.25">
      <c r="A33" s="46" t="s">
        <v>35</v>
      </c>
      <c r="B33" s="22">
        <f>B32*$B$8</f>
        <v>166.5138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48.705000000000005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157.51769999999999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372.73649999999998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29.06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8.5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27.49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65.05</v>
      </c>
    </row>
    <row r="39" spans="1:34" s="47" customFormat="1" x14ac:dyDescent="0.25">
      <c r="A39" s="48" t="s">
        <v>42</v>
      </c>
      <c r="B39" s="19">
        <f>+B33+B35+B37</f>
        <v>166.5138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48.705000000000005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157.51769999999999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372.73649999999998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>
        <v>37.340000000000003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37.340000000000003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213.95820000000003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213.95820000000003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37.340000000000003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37.340000000000003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213.95820000000003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213.95820000000003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1585.4</v>
      </c>
      <c r="C49" s="44">
        <v>1302.6199999999999</v>
      </c>
      <c r="D49" s="44">
        <v>2123.31</v>
      </c>
      <c r="E49" s="44">
        <v>822.03</v>
      </c>
      <c r="F49" s="44">
        <v>670.41</v>
      </c>
      <c r="G49" s="44">
        <v>1167.6300000000001</v>
      </c>
      <c r="H49" s="44">
        <v>197.32</v>
      </c>
      <c r="I49" s="44">
        <v>1690.06</v>
      </c>
      <c r="J49" s="44">
        <v>1702.1</v>
      </c>
      <c r="K49" s="44"/>
      <c r="L49" s="44">
        <v>680.82</v>
      </c>
      <c r="M49" s="45">
        <v>1447.25</v>
      </c>
      <c r="N49" s="45">
        <v>973.29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14362.239999999998</v>
      </c>
    </row>
    <row r="50" spans="1:34" x14ac:dyDescent="0.25">
      <c r="A50" s="17" t="s">
        <v>1</v>
      </c>
      <c r="B50" s="44"/>
      <c r="C50" s="44"/>
      <c r="D50" s="44">
        <v>17.5</v>
      </c>
      <c r="E50" s="44"/>
      <c r="F50" s="44"/>
      <c r="G50" s="44"/>
      <c r="H50" s="44"/>
      <c r="I50" s="44"/>
      <c r="J50" s="44"/>
      <c r="K50" s="44"/>
      <c r="L50" s="44"/>
      <c r="M50" s="45"/>
      <c r="N50" s="45">
        <v>406.97</v>
      </c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424.47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113.77</v>
      </c>
      <c r="D52" s="44"/>
      <c r="E52" s="44"/>
      <c r="F52" s="44"/>
      <c r="G52" s="44"/>
      <c r="H52" s="44">
        <v>1090.98</v>
      </c>
      <c r="I52" s="44">
        <v>438.95</v>
      </c>
      <c r="J52" s="44"/>
      <c r="K52" s="44">
        <v>1474.3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3118</v>
      </c>
    </row>
    <row r="53" spans="1:34" x14ac:dyDescent="0.25">
      <c r="A53" s="17" t="s">
        <v>18</v>
      </c>
      <c r="B53" s="44">
        <v>234.16</v>
      </c>
      <c r="C53" s="44">
        <v>393.77</v>
      </c>
      <c r="D53" s="44">
        <v>242.65</v>
      </c>
      <c r="E53" s="44">
        <v>9.7799999999999994</v>
      </c>
      <c r="F53" s="44">
        <v>34.86</v>
      </c>
      <c r="G53" s="44"/>
      <c r="H53" s="44">
        <v>352.53</v>
      </c>
      <c r="I53" s="44">
        <v>138.07</v>
      </c>
      <c r="J53" s="44">
        <v>197.35</v>
      </c>
      <c r="K53" s="44">
        <v>275.89</v>
      </c>
      <c r="L53" s="44"/>
      <c r="M53" s="45">
        <v>748.18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2627.24</v>
      </c>
    </row>
    <row r="54" spans="1:34" x14ac:dyDescent="0.25">
      <c r="A54" s="17" t="s">
        <v>114</v>
      </c>
      <c r="B54" s="44"/>
      <c r="C54" s="44"/>
      <c r="D54" s="44">
        <v>35</v>
      </c>
      <c r="E54" s="44"/>
      <c r="F54" s="44">
        <v>10.93</v>
      </c>
      <c r="G54" s="44"/>
      <c r="H54" s="44"/>
      <c r="I54" s="44">
        <v>13.4</v>
      </c>
      <c r="J54" s="44">
        <v>35.82</v>
      </c>
      <c r="K54" s="44"/>
      <c r="L54" s="44">
        <v>30.11</v>
      </c>
      <c r="M54" s="45"/>
      <c r="N54" s="45">
        <v>53.25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178.51</v>
      </c>
    </row>
    <row r="55" spans="1:34" x14ac:dyDescent="0.25">
      <c r="A55" s="17" t="s">
        <v>52</v>
      </c>
      <c r="B55" s="44">
        <v>0</v>
      </c>
      <c r="C55" s="44">
        <v>26.32</v>
      </c>
      <c r="D55" s="44">
        <v>48.05</v>
      </c>
      <c r="E55" s="44">
        <v>0</v>
      </c>
      <c r="F55" s="44">
        <v>10.64</v>
      </c>
      <c r="G55" s="44">
        <v>19.59</v>
      </c>
      <c r="H55" s="44"/>
      <c r="I55" s="44"/>
      <c r="J55" s="44">
        <v>122.77</v>
      </c>
      <c r="K55" s="44"/>
      <c r="L55" s="44">
        <v>23.64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251.01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19</v>
      </c>
      <c r="J58" s="44"/>
      <c r="K58" s="44">
        <v>32.14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51.14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2892.2538</v>
      </c>
      <c r="C64" s="53">
        <f t="shared" ref="C64:AG64" si="21">+C15+C23+C31+C39+C47+C48+C49+C50+C51+C52+C53+C54+C55+C56+C57+C58+C59+C60+C61+C62+C63</f>
        <v>2736.09</v>
      </c>
      <c r="D64" s="53">
        <f t="shared" si="21"/>
        <v>3259.0400000000004</v>
      </c>
      <c r="E64" s="53">
        <f t="shared" si="21"/>
        <v>1297.1099999999999</v>
      </c>
      <c r="F64" s="53">
        <f t="shared" si="21"/>
        <v>1850.57</v>
      </c>
      <c r="G64" s="53">
        <f t="shared" si="21"/>
        <v>2243.7300000000005</v>
      </c>
      <c r="H64" s="53">
        <f t="shared" si="21"/>
        <v>3570.4400000000005</v>
      </c>
      <c r="I64" s="53">
        <f t="shared" si="21"/>
        <v>3963.125</v>
      </c>
      <c r="J64" s="53">
        <f t="shared" si="21"/>
        <v>4519.1000000000004</v>
      </c>
      <c r="K64" s="53">
        <f t="shared" si="21"/>
        <v>4207.3200000000006</v>
      </c>
      <c r="L64" s="53">
        <f t="shared" si="21"/>
        <v>783.07</v>
      </c>
      <c r="M64" s="53">
        <f t="shared" si="21"/>
        <v>3864.9058999999997</v>
      </c>
      <c r="N64" s="53">
        <f t="shared" si="21"/>
        <v>3204.08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38390.834699999999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2859.24</v>
      </c>
      <c r="C67" s="57">
        <f t="shared" ref="C67:L67" si="23">C12</f>
        <v>2680.38</v>
      </c>
      <c r="D67" s="57">
        <f t="shared" si="23"/>
        <v>3256.54</v>
      </c>
      <c r="E67" s="57">
        <f t="shared" si="23"/>
        <v>1293.56</v>
      </c>
      <c r="F67" s="57">
        <f t="shared" si="23"/>
        <v>1830</v>
      </c>
      <c r="G67" s="57">
        <f t="shared" si="23"/>
        <v>2238.42</v>
      </c>
      <c r="H67" s="57">
        <f t="shared" si="23"/>
        <v>3638.32</v>
      </c>
      <c r="I67" s="57">
        <f t="shared" si="23"/>
        <v>3958.51</v>
      </c>
      <c r="J67" s="57">
        <f t="shared" si="23"/>
        <v>4514.3</v>
      </c>
      <c r="K67" s="57">
        <f t="shared" si="23"/>
        <v>4205.5</v>
      </c>
      <c r="L67" s="57">
        <f t="shared" si="23"/>
        <v>782.27</v>
      </c>
      <c r="M67" s="57">
        <f t="shared" si="22"/>
        <v>3861.79</v>
      </c>
      <c r="N67" s="57">
        <f t="shared" si="22"/>
        <v>3183.5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38302.33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2883.24</v>
      </c>
      <c r="C69" s="59">
        <f t="shared" ref="C69:AG69" si="25">+C67+C68</f>
        <v>2680.38</v>
      </c>
      <c r="D69" s="59">
        <f t="shared" si="25"/>
        <v>3256.54</v>
      </c>
      <c r="E69" s="59">
        <f t="shared" si="25"/>
        <v>1293.56</v>
      </c>
      <c r="F69" s="59">
        <f t="shared" si="25"/>
        <v>1830</v>
      </c>
      <c r="G69" s="59">
        <f t="shared" si="25"/>
        <v>2238.42</v>
      </c>
      <c r="H69" s="59">
        <f t="shared" si="25"/>
        <v>3638.32</v>
      </c>
      <c r="I69" s="59">
        <f t="shared" si="25"/>
        <v>3958.51</v>
      </c>
      <c r="J69" s="59">
        <f t="shared" si="25"/>
        <v>4514.3</v>
      </c>
      <c r="K69" s="59">
        <f t="shared" si="25"/>
        <v>4205.5</v>
      </c>
      <c r="L69" s="59">
        <f t="shared" si="25"/>
        <v>782.27</v>
      </c>
      <c r="M69" s="59">
        <f t="shared" si="25"/>
        <v>3861.79</v>
      </c>
      <c r="N69" s="59">
        <f t="shared" si="25"/>
        <v>3183.5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38326.33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9.0138000000001739</v>
      </c>
      <c r="C70" s="57">
        <f t="shared" si="26"/>
        <v>55.710000000000036</v>
      </c>
      <c r="D70" s="57">
        <f t="shared" si="26"/>
        <v>2.5000000000004547</v>
      </c>
      <c r="E70" s="57">
        <f t="shared" si="26"/>
        <v>3.5499999999999545</v>
      </c>
      <c r="F70" s="57">
        <f t="shared" si="26"/>
        <v>20.569999999999936</v>
      </c>
      <c r="G70" s="57">
        <f t="shared" si="26"/>
        <v>5.3100000000004002</v>
      </c>
      <c r="H70" s="57">
        <f t="shared" si="26"/>
        <v>-67.879999999999654</v>
      </c>
      <c r="I70" s="57">
        <f t="shared" si="26"/>
        <v>4.6149999999997817</v>
      </c>
      <c r="J70" s="57">
        <f t="shared" si="26"/>
        <v>4.8000000000001819</v>
      </c>
      <c r="K70" s="57">
        <f t="shared" si="26"/>
        <v>1.8200000000006185</v>
      </c>
      <c r="L70" s="57">
        <f t="shared" si="26"/>
        <v>0.80000000000006821</v>
      </c>
      <c r="M70" s="57">
        <f t="shared" si="26"/>
        <v>3.1158999999997832</v>
      </c>
      <c r="N70" s="57">
        <f t="shared" si="26"/>
        <v>20.579999999999927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64.504700000001662</v>
      </c>
    </row>
    <row r="71" spans="1:34" ht="112.5" customHeight="1" x14ac:dyDescent="0.25">
      <c r="A71" s="77" t="s">
        <v>96</v>
      </c>
      <c r="B71" s="14"/>
      <c r="C71" s="14" t="s">
        <v>145</v>
      </c>
      <c r="D71" s="14"/>
      <c r="E71" s="14"/>
      <c r="F71" s="14" t="s">
        <v>146</v>
      </c>
      <c r="G71" s="14"/>
      <c r="H71" s="14" t="s">
        <v>147</v>
      </c>
      <c r="I71" s="14"/>
      <c r="J71" s="14"/>
      <c r="K71" s="14"/>
      <c r="L71" s="14"/>
      <c r="M71" s="29" t="s">
        <v>151</v>
      </c>
      <c r="N71" s="29" t="s">
        <v>153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H72" s="12" t="s">
        <v>148</v>
      </c>
      <c r="M72" s="12" t="s">
        <v>152</v>
      </c>
      <c r="AH72" s="47"/>
    </row>
    <row r="73" spans="1:34" x14ac:dyDescent="0.25">
      <c r="H73" s="12" t="s">
        <v>149</v>
      </c>
      <c r="AH73" s="47"/>
    </row>
    <row r="74" spans="1:34" x14ac:dyDescent="0.25">
      <c r="H74" s="12" t="s">
        <v>150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I50" sqref="AI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44765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3723.3</v>
      </c>
      <c r="C12" s="26">
        <v>1584.31</v>
      </c>
      <c r="D12" s="26">
        <v>4675.28</v>
      </c>
      <c r="E12" s="26">
        <v>1252.98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11235.869999999999</v>
      </c>
      <c r="AI12" s="26">
        <v>11084.98</v>
      </c>
      <c r="AJ12" s="69">
        <f>+AI12-AH12</f>
        <v>-150.88999999999942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462.5</v>
      </c>
      <c r="E15" s="23">
        <v>48.5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511</v>
      </c>
    </row>
    <row r="16" spans="1:36" s="32" customFormat="1" x14ac:dyDescent="0.25">
      <c r="A16" s="30" t="s">
        <v>20</v>
      </c>
      <c r="B16" s="31">
        <v>370</v>
      </c>
      <c r="C16" s="31">
        <v>123</v>
      </c>
      <c r="D16" s="31">
        <v>434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927</v>
      </c>
      <c r="AJ16" s="70"/>
    </row>
    <row r="17" spans="1:36" s="47" customFormat="1" x14ac:dyDescent="0.25">
      <c r="A17" s="46" t="s">
        <v>27</v>
      </c>
      <c r="B17" s="22">
        <f>B16*$B$8</f>
        <v>2120.1000000000004</v>
      </c>
      <c r="C17" s="22">
        <f>C16*$B$8</f>
        <v>704.79000000000008</v>
      </c>
      <c r="D17" s="22">
        <f t="shared" ref="D17:AG17" si="2">D16*$B$8</f>
        <v>2486.8200000000002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5311.7100000000009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370</v>
      </c>
      <c r="C22" s="20">
        <f t="shared" ref="C22:AG23" si="5">+C16+C18+C20</f>
        <v>123</v>
      </c>
      <c r="D22" s="20">
        <f t="shared" si="5"/>
        <v>434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927</v>
      </c>
    </row>
    <row r="23" spans="1:36" s="47" customFormat="1" x14ac:dyDescent="0.25">
      <c r="A23" s="48" t="s">
        <v>26</v>
      </c>
      <c r="B23" s="19">
        <f>+B17+B19+B21</f>
        <v>2120.1000000000004</v>
      </c>
      <c r="C23" s="19">
        <f t="shared" si="5"/>
        <v>704.79000000000008</v>
      </c>
      <c r="D23" s="19">
        <f t="shared" si="5"/>
        <v>2486.8200000000002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5311.7100000000009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17.579999999999998</v>
      </c>
      <c r="D32" s="36">
        <v>5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22.58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100.7334</v>
      </c>
      <c r="D33" s="22">
        <f t="shared" si="12"/>
        <v>28.650000000000002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129.38339999999999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17.579999999999998</v>
      </c>
      <c r="D38" s="20">
        <f t="shared" si="15"/>
        <v>5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22.58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100.7334</v>
      </c>
      <c r="D39" s="19">
        <f t="shared" si="15"/>
        <v>28.650000000000002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129.38339999999999</v>
      </c>
    </row>
    <row r="40" spans="1:34" x14ac:dyDescent="0.25">
      <c r="A40" s="13" t="s">
        <v>43</v>
      </c>
      <c r="B40" s="36">
        <v>10.98</v>
      </c>
      <c r="C40" s="36"/>
      <c r="D40" s="36">
        <v>11.73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22.71</v>
      </c>
    </row>
    <row r="41" spans="1:34" s="47" customFormat="1" x14ac:dyDescent="0.25">
      <c r="A41" s="46" t="s">
        <v>44</v>
      </c>
      <c r="B41" s="22">
        <f>B40*$B$8</f>
        <v>62.915400000000005</v>
      </c>
      <c r="C41" s="22">
        <f t="shared" ref="C41:AG41" si="16">C40*$B$8</f>
        <v>0</v>
      </c>
      <c r="D41" s="22">
        <f t="shared" si="16"/>
        <v>67.212900000000005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130.12830000000002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10.98</v>
      </c>
      <c r="C46" s="20">
        <f t="shared" ref="C46:AG47" si="19">+C40+C42+C44</f>
        <v>0</v>
      </c>
      <c r="D46" s="20">
        <f t="shared" si="19"/>
        <v>11.73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22.71</v>
      </c>
    </row>
    <row r="47" spans="1:34" s="47" customFormat="1" x14ac:dyDescent="0.25">
      <c r="A47" s="48" t="s">
        <v>48</v>
      </c>
      <c r="B47" s="19">
        <f>+B41+B43+B45</f>
        <v>62.915400000000005</v>
      </c>
      <c r="C47" s="19">
        <f t="shared" si="19"/>
        <v>0</v>
      </c>
      <c r="D47" s="19">
        <f t="shared" si="19"/>
        <v>67.212900000000005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130.12830000000002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1441.72</v>
      </c>
      <c r="C49" s="44">
        <v>473.83</v>
      </c>
      <c r="D49" s="44">
        <v>1323.86</v>
      </c>
      <c r="E49" s="44">
        <v>1140.45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4379.8599999999997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59.1</v>
      </c>
      <c r="C53" s="44">
        <v>84.71</v>
      </c>
      <c r="D53" s="44">
        <v>225.94</v>
      </c>
      <c r="E53" s="44">
        <v>63.8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433.55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88.51</v>
      </c>
      <c r="C55" s="44">
        <v>259.32</v>
      </c>
      <c r="D55" s="44">
        <v>87.2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435.03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3772.3454000000006</v>
      </c>
      <c r="C64" s="53">
        <f t="shared" ref="C64:AG64" si="21">+C15+C23+C31+C39+C47+C48+C49+C50+C51+C52+C53+C54+C55+C56+C57+C58+C59+C60+C61+C62+C63</f>
        <v>1623.3833999999999</v>
      </c>
      <c r="D64" s="53">
        <f t="shared" si="21"/>
        <v>4682.1828999999998</v>
      </c>
      <c r="E64" s="53">
        <f t="shared" si="21"/>
        <v>1252.75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11330.661700000001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3723.3</v>
      </c>
      <c r="C67" s="57">
        <f t="shared" ref="C67:L67" si="23">C12</f>
        <v>1584.31</v>
      </c>
      <c r="D67" s="57">
        <f t="shared" si="23"/>
        <v>4675.28</v>
      </c>
      <c r="E67" s="57">
        <f t="shared" si="23"/>
        <v>1252.98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11235.869999999999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3723.3</v>
      </c>
      <c r="C69" s="59">
        <f t="shared" ref="C69:AG69" si="25">+C67+C68</f>
        <v>1584.31</v>
      </c>
      <c r="D69" s="59">
        <f t="shared" si="25"/>
        <v>4675.28</v>
      </c>
      <c r="E69" s="59">
        <f t="shared" si="25"/>
        <v>1252.98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11235.869999999999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49.045400000000427</v>
      </c>
      <c r="C70" s="57">
        <f t="shared" si="26"/>
        <v>39.073399999999992</v>
      </c>
      <c r="D70" s="57">
        <f t="shared" si="26"/>
        <v>6.9029000000000451</v>
      </c>
      <c r="E70" s="57">
        <f t="shared" si="26"/>
        <v>-0.23000000000001819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94.791700000000446</v>
      </c>
    </row>
    <row r="71" spans="1:34" ht="95.25" customHeight="1" x14ac:dyDescent="0.25">
      <c r="A71" s="77" t="s">
        <v>96</v>
      </c>
      <c r="B71" s="14" t="s">
        <v>143</v>
      </c>
      <c r="C71" s="14" t="s">
        <v>144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6" activePane="bottomRight" state="frozen"/>
      <selection pane="topRight" activeCell="B1" sqref="B1"/>
      <selection pane="bottomLeft" activeCell="A5" sqref="A5"/>
      <selection pane="bottomRight" activeCell="E54" sqref="E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6982.22</v>
      </c>
      <c r="C12" s="26">
        <v>6982.52</v>
      </c>
      <c r="D12" s="26">
        <v>653.33000000000004</v>
      </c>
      <c r="E12" s="26">
        <v>1048.03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15666.100000000002</v>
      </c>
      <c r="AI12" s="26">
        <v>15526.45</v>
      </c>
      <c r="AJ12" s="69">
        <f>+AI12-AH12</f>
        <v>-139.65000000000146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836</v>
      </c>
      <c r="C15" s="23">
        <v>646.5</v>
      </c>
      <c r="D15" s="23">
        <v>119</v>
      </c>
      <c r="E15" s="23">
        <v>430.5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2032</v>
      </c>
    </row>
    <row r="16" spans="1:36" s="32" customFormat="1" x14ac:dyDescent="0.25">
      <c r="A16" s="30" t="s">
        <v>20</v>
      </c>
      <c r="B16" s="31">
        <v>487</v>
      </c>
      <c r="C16" s="31">
        <v>415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902</v>
      </c>
      <c r="AJ16" s="70"/>
    </row>
    <row r="17" spans="1:36" s="47" customFormat="1" x14ac:dyDescent="0.25">
      <c r="A17" s="46" t="s">
        <v>27</v>
      </c>
      <c r="B17" s="22">
        <f>B16*$B$8</f>
        <v>2790.51</v>
      </c>
      <c r="C17" s="22">
        <f>C16*$B$8</f>
        <v>2377.9500000000003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5168.4600000000009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487</v>
      </c>
      <c r="C22" s="20">
        <f t="shared" ref="C22:AG23" si="5">+C16+C18+C20</f>
        <v>415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902</v>
      </c>
    </row>
    <row r="23" spans="1:36" s="47" customFormat="1" x14ac:dyDescent="0.25">
      <c r="A23" s="48" t="s">
        <v>26</v>
      </c>
      <c r="B23" s="19">
        <f>+B17+B19+B21</f>
        <v>2790.51</v>
      </c>
      <c r="C23" s="19">
        <f t="shared" si="5"/>
        <v>2377.9500000000003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5168.4600000000009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5.87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5.87</v>
      </c>
    </row>
    <row r="41" spans="1:34" s="47" customFormat="1" x14ac:dyDescent="0.25">
      <c r="A41" s="46" t="s">
        <v>44</v>
      </c>
      <c r="B41" s="22">
        <f>B40*$B$8</f>
        <v>33.635100000000001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33.635100000000001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5.87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5.87</v>
      </c>
    </row>
    <row r="47" spans="1:34" s="47" customFormat="1" x14ac:dyDescent="0.25">
      <c r="A47" s="48" t="s">
        <v>48</v>
      </c>
      <c r="B47" s="19">
        <f>+B41+B43+B45</f>
        <v>33.635100000000001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33.635100000000001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3011.15</v>
      </c>
      <c r="C49" s="44">
        <v>3586.71</v>
      </c>
      <c r="D49" s="44">
        <v>451.7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7049.56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315.08999999999997</v>
      </c>
      <c r="C53" s="44">
        <v>376.22</v>
      </c>
      <c r="D53" s="44">
        <v>52.73</v>
      </c>
      <c r="E53" s="44">
        <v>618.44000000000005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1362.48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30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6986.3851000000004</v>
      </c>
      <c r="C64" s="53">
        <f t="shared" ref="C64:AG64" si="21">+C15+C23+C31+C39+C47+C48+C49+C50+C51+C52+C53+C54+C55+C56+C57+C58+C59+C60+C61+C62+C63</f>
        <v>6987.38</v>
      </c>
      <c r="D64" s="53">
        <f t="shared" si="21"/>
        <v>653.43000000000006</v>
      </c>
      <c r="E64" s="53">
        <f t="shared" si="21"/>
        <v>1048.94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15676.135100000001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6982.22</v>
      </c>
      <c r="C67" s="57">
        <f t="shared" ref="C67:L67" si="23">C12</f>
        <v>6982.52</v>
      </c>
      <c r="D67" s="57">
        <f t="shared" si="23"/>
        <v>653.33000000000004</v>
      </c>
      <c r="E67" s="57">
        <f t="shared" si="23"/>
        <v>1048.03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15666.100000000002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6982.22</v>
      </c>
      <c r="C69" s="59">
        <f t="shared" ref="C69:AG69" si="25">+C67+C68</f>
        <v>6982.52</v>
      </c>
      <c r="D69" s="59">
        <f t="shared" si="25"/>
        <v>653.33000000000004</v>
      </c>
      <c r="E69" s="59">
        <f t="shared" si="25"/>
        <v>1048.03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15666.100000000002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4.1651000000001659</v>
      </c>
      <c r="C70" s="57">
        <f t="shared" si="26"/>
        <v>4.8599999999996726</v>
      </c>
      <c r="D70" s="57">
        <f t="shared" si="26"/>
        <v>0.10000000000002274</v>
      </c>
      <c r="E70" s="57">
        <f t="shared" si="26"/>
        <v>0.91000000000008185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10.035099999999943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1011.78</v>
      </c>
      <c r="C12" s="26">
        <v>1618.56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2630.34</v>
      </c>
      <c r="AI12" s="26">
        <v>2610.88</v>
      </c>
      <c r="AJ12" s="69">
        <f>+AI12-AH12</f>
        <v>-19.460000000000036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73</v>
      </c>
      <c r="C15" s="23">
        <v>64.5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137.5</v>
      </c>
    </row>
    <row r="16" spans="1:36" s="32" customFormat="1" x14ac:dyDescent="0.25">
      <c r="A16" s="30" t="s">
        <v>20</v>
      </c>
      <c r="B16" s="31">
        <v>18</v>
      </c>
      <c r="C16" s="31">
        <v>110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128</v>
      </c>
      <c r="AJ16" s="70"/>
    </row>
    <row r="17" spans="1:36" s="47" customFormat="1" x14ac:dyDescent="0.25">
      <c r="A17" s="46" t="s">
        <v>27</v>
      </c>
      <c r="B17" s="22">
        <f>B16*$B$8</f>
        <v>103.14000000000001</v>
      </c>
      <c r="C17" s="22">
        <f>C16*$B$8</f>
        <v>630.30000000000007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733.44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</v>
      </c>
      <c r="C22" s="20">
        <f t="shared" ref="C22:AG23" si="5">+C16+C18+C20</f>
        <v>110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128</v>
      </c>
    </row>
    <row r="23" spans="1:36" s="47" customFormat="1" x14ac:dyDescent="0.25">
      <c r="A23" s="48" t="s">
        <v>26</v>
      </c>
      <c r="B23" s="19">
        <f>+B17+B19+B21</f>
        <v>103.14000000000001</v>
      </c>
      <c r="C23" s="19">
        <f t="shared" si="5"/>
        <v>630.30000000000007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733.44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801.91</v>
      </c>
      <c r="C49" s="44">
        <v>815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1616.9099999999999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86.02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86.02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35.47</v>
      </c>
      <c r="C55" s="44">
        <v>22.21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57.68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1013.52</v>
      </c>
      <c r="C64" s="53">
        <f t="shared" ref="C64:AG64" si="21">+C15+C23+C31+C39+C47+C48+C49+C50+C51+C52+C53+C54+C55+C56+C57+C58+C59+C60+C61+C62+C63</f>
        <v>1618.0300000000002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2631.55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1011.78</v>
      </c>
      <c r="C67" s="57">
        <f t="shared" ref="C67:L67" si="23">C12</f>
        <v>1618.56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2630.34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1011.78</v>
      </c>
      <c r="C69" s="59">
        <f t="shared" ref="C69:AG69" si="25">+C67+C68</f>
        <v>1618.56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2630.34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1.7400000000000091</v>
      </c>
      <c r="C70" s="57">
        <f t="shared" si="26"/>
        <v>-0.52999999999974534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1.2100000000002638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70" sqref="AI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577.07000000000005</v>
      </c>
      <c r="C12" s="26">
        <v>442.79</v>
      </c>
      <c r="D12" s="26">
        <v>2719.32</v>
      </c>
      <c r="E12" s="26">
        <v>1414.19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5153.3700000000008</v>
      </c>
      <c r="AI12" s="26"/>
      <c r="AJ12" s="69">
        <f>+AI12-AH12</f>
        <v>-5153.3700000000008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101.5</v>
      </c>
      <c r="C15" s="23"/>
      <c r="D15" s="23"/>
      <c r="E15" s="23">
        <v>98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199.5</v>
      </c>
    </row>
    <row r="16" spans="1:36" s="32" customFormat="1" x14ac:dyDescent="0.25">
      <c r="A16" s="30" t="s">
        <v>20</v>
      </c>
      <c r="B16" s="31">
        <v>53</v>
      </c>
      <c r="C16" s="31">
        <v>37</v>
      </c>
      <c r="D16" s="31">
        <v>277</v>
      </c>
      <c r="E16" s="31">
        <v>100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467</v>
      </c>
      <c r="AJ16" s="70"/>
    </row>
    <row r="17" spans="1:36" s="47" customFormat="1" x14ac:dyDescent="0.25">
      <c r="A17" s="46" t="s">
        <v>27</v>
      </c>
      <c r="B17" s="22">
        <f>B16*$B$8</f>
        <v>303.69</v>
      </c>
      <c r="C17" s="22">
        <f>C16*$B$8</f>
        <v>212.01000000000002</v>
      </c>
      <c r="D17" s="22">
        <f t="shared" ref="D17:AG17" si="2">D16*$B$8</f>
        <v>1587.21</v>
      </c>
      <c r="E17" s="22">
        <f t="shared" si="2"/>
        <v>573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2675.91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53</v>
      </c>
      <c r="C22" s="20">
        <f t="shared" ref="C22:AG23" si="5">+C16+C18+C20</f>
        <v>37</v>
      </c>
      <c r="D22" s="20">
        <f t="shared" si="5"/>
        <v>277</v>
      </c>
      <c r="E22" s="20">
        <f t="shared" si="5"/>
        <v>100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467</v>
      </c>
    </row>
    <row r="23" spans="1:36" s="47" customFormat="1" x14ac:dyDescent="0.25">
      <c r="A23" s="48" t="s">
        <v>26</v>
      </c>
      <c r="B23" s="19">
        <f>+B17+B19+B21</f>
        <v>303.69</v>
      </c>
      <c r="C23" s="19">
        <f t="shared" si="5"/>
        <v>212.01000000000002</v>
      </c>
      <c r="D23" s="19">
        <f t="shared" si="5"/>
        <v>1587.21</v>
      </c>
      <c r="E23" s="19">
        <f t="shared" si="5"/>
        <v>573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2675.91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144.4</v>
      </c>
      <c r="C49" s="44">
        <v>243.95</v>
      </c>
      <c r="D49" s="44">
        <v>1127.03</v>
      </c>
      <c r="E49" s="44">
        <v>228.55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1743.93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28.02</v>
      </c>
      <c r="C53" s="44"/>
      <c r="D53" s="44">
        <v>32.03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60.05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502.53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502.53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577.61</v>
      </c>
      <c r="C64" s="53">
        <f t="shared" ref="C64:AG64" si="21">+C15+C23+C31+C39+C47+C48+C49+C50+C51+C52+C53+C54+C55+C56+C57+C58+C59+C60+C61+C62+C63</f>
        <v>455.96000000000004</v>
      </c>
      <c r="D64" s="53">
        <f t="shared" si="21"/>
        <v>2746.27</v>
      </c>
      <c r="E64" s="53">
        <f t="shared" si="21"/>
        <v>1402.08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5181.92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577.07000000000005</v>
      </c>
      <c r="C67" s="57">
        <f t="shared" ref="C67:L67" si="23">C12</f>
        <v>442.79</v>
      </c>
      <c r="D67" s="57">
        <f t="shared" si="23"/>
        <v>2719.32</v>
      </c>
      <c r="E67" s="57">
        <f t="shared" si="23"/>
        <v>1414.19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5153.3700000000008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577.07000000000005</v>
      </c>
      <c r="C69" s="59">
        <f t="shared" ref="C69:AG69" si="25">+C67+C68</f>
        <v>442.79</v>
      </c>
      <c r="D69" s="59">
        <f t="shared" si="25"/>
        <v>2719.32</v>
      </c>
      <c r="E69" s="59">
        <f t="shared" si="25"/>
        <v>1414.19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5153.3700000000008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0.53999999999996362</v>
      </c>
      <c r="C70" s="57">
        <f t="shared" si="26"/>
        <v>13.170000000000016</v>
      </c>
      <c r="D70" s="57">
        <f t="shared" si="26"/>
        <v>26.949999999999818</v>
      </c>
      <c r="E70" s="57">
        <f t="shared" si="26"/>
        <v>-12.110000000000127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28.54999999999967</v>
      </c>
    </row>
    <row r="71" spans="1:34" ht="96" customHeight="1" x14ac:dyDescent="0.25">
      <c r="A71" s="77" t="s">
        <v>96</v>
      </c>
      <c r="B71" s="14"/>
      <c r="C71" s="14" t="s">
        <v>139</v>
      </c>
      <c r="D71" s="14" t="s">
        <v>140</v>
      </c>
      <c r="E71" s="14" t="s">
        <v>141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142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58" activePane="bottomRight" state="frozen"/>
      <selection pane="topRight" activeCell="B1" sqref="B1"/>
      <selection pane="bottomLeft" activeCell="A5" sqref="A5"/>
      <selection pane="bottomRight" activeCell="F72" sqref="F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4585.13</v>
      </c>
      <c r="C12" s="26">
        <v>4957.24</v>
      </c>
      <c r="D12" s="26">
        <v>2114.69</v>
      </c>
      <c r="E12" s="26">
        <v>3455.93</v>
      </c>
      <c r="F12" s="26">
        <v>6855.45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21968.44</v>
      </c>
      <c r="AI12" s="26"/>
      <c r="AJ12" s="69">
        <f>+AI12-AH12</f>
        <v>-21968.44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149</v>
      </c>
      <c r="C15" s="23">
        <v>337.5</v>
      </c>
      <c r="D15" s="23">
        <v>177.5</v>
      </c>
      <c r="E15" s="23">
        <v>274</v>
      </c>
      <c r="F15" s="23">
        <v>804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1742</v>
      </c>
    </row>
    <row r="16" spans="1:36" s="32" customFormat="1" x14ac:dyDescent="0.25">
      <c r="A16" s="30" t="s">
        <v>20</v>
      </c>
      <c r="B16" s="31">
        <v>272</v>
      </c>
      <c r="C16" s="31">
        <v>313</v>
      </c>
      <c r="D16" s="31">
        <v>141</v>
      </c>
      <c r="E16" s="31">
        <v>156</v>
      </c>
      <c r="F16" s="31">
        <v>483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1365</v>
      </c>
      <c r="AJ16" s="70"/>
    </row>
    <row r="17" spans="1:36" s="47" customFormat="1" x14ac:dyDescent="0.25">
      <c r="A17" s="46" t="s">
        <v>27</v>
      </c>
      <c r="B17" s="22">
        <f>B16*$B$8</f>
        <v>1558.5600000000002</v>
      </c>
      <c r="C17" s="22">
        <f>C16*$B$8</f>
        <v>1793.4900000000002</v>
      </c>
      <c r="D17" s="22">
        <f t="shared" ref="D17:AG17" si="2">D16*$B$8</f>
        <v>807.93000000000006</v>
      </c>
      <c r="E17" s="22">
        <f t="shared" si="2"/>
        <v>893.88000000000011</v>
      </c>
      <c r="F17" s="22">
        <f t="shared" si="2"/>
        <v>2767.59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7821.4500000000007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272</v>
      </c>
      <c r="C22" s="20">
        <f t="shared" ref="C22:AG23" si="5">+C16+C18+C20</f>
        <v>313</v>
      </c>
      <c r="D22" s="20">
        <f t="shared" si="5"/>
        <v>141</v>
      </c>
      <c r="E22" s="20">
        <f t="shared" si="5"/>
        <v>156</v>
      </c>
      <c r="F22" s="20">
        <f t="shared" si="5"/>
        <v>483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1365</v>
      </c>
    </row>
    <row r="23" spans="1:36" s="47" customFormat="1" x14ac:dyDescent="0.25">
      <c r="A23" s="48" t="s">
        <v>26</v>
      </c>
      <c r="B23" s="19">
        <f>+B17+B19+B21</f>
        <v>1558.5600000000002</v>
      </c>
      <c r="C23" s="19">
        <f t="shared" si="5"/>
        <v>1793.4900000000002</v>
      </c>
      <c r="D23" s="19">
        <f t="shared" si="5"/>
        <v>807.93000000000006</v>
      </c>
      <c r="E23" s="19">
        <f t="shared" si="5"/>
        <v>893.88000000000011</v>
      </c>
      <c r="F23" s="19">
        <f t="shared" si="5"/>
        <v>2767.59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7821.4500000000007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50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50</v>
      </c>
    </row>
    <row r="33" spans="1:34" s="47" customFormat="1" x14ac:dyDescent="0.25">
      <c r="A33" s="46" t="s">
        <v>35</v>
      </c>
      <c r="B33" s="22">
        <f>B32*$B$8</f>
        <v>286.5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286.5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50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50</v>
      </c>
    </row>
    <row r="39" spans="1:34" s="47" customFormat="1" x14ac:dyDescent="0.25">
      <c r="A39" s="48" t="s">
        <v>42</v>
      </c>
      <c r="B39" s="19">
        <f>+B33+B35+B37</f>
        <v>286.5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286.5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2505.42</v>
      </c>
      <c r="C49" s="44">
        <v>2655.27</v>
      </c>
      <c r="D49" s="44"/>
      <c r="E49" s="44">
        <v>2011.85</v>
      </c>
      <c r="F49" s="44">
        <v>3026.07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10198.61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930.32</v>
      </c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930.32</v>
      </c>
    </row>
    <row r="53" spans="1:34" x14ac:dyDescent="0.25">
      <c r="A53" s="17" t="s">
        <v>18</v>
      </c>
      <c r="B53" s="44">
        <v>94.42</v>
      </c>
      <c r="C53" s="44">
        <v>156.63</v>
      </c>
      <c r="D53" s="44">
        <v>203.44</v>
      </c>
      <c r="E53" s="44">
        <v>171.23</v>
      </c>
      <c r="F53" s="44">
        <v>374.87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1000.59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25.13</v>
      </c>
      <c r="D55" s="44"/>
      <c r="E55" s="44">
        <v>131.91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157.04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4593.9000000000005</v>
      </c>
      <c r="C64" s="53">
        <f t="shared" ref="C64:AG64" si="21">+C15+C23+C31+C39+C47+C48+C49+C50+C51+C52+C53+C54+C55+C56+C57+C58+C59+C60+C61+C62+C63</f>
        <v>4968.0200000000004</v>
      </c>
      <c r="D64" s="53">
        <f t="shared" si="21"/>
        <v>2119.19</v>
      </c>
      <c r="E64" s="53">
        <f t="shared" si="21"/>
        <v>3482.87</v>
      </c>
      <c r="F64" s="53">
        <f t="shared" si="21"/>
        <v>6972.53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22136.510000000002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4585.13</v>
      </c>
      <c r="C67" s="57">
        <f t="shared" ref="C67:L67" si="23">C12</f>
        <v>4957.24</v>
      </c>
      <c r="D67" s="57">
        <f t="shared" si="23"/>
        <v>2114.69</v>
      </c>
      <c r="E67" s="57">
        <f t="shared" si="23"/>
        <v>3455.93</v>
      </c>
      <c r="F67" s="57">
        <f t="shared" si="23"/>
        <v>6855.45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21968.44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4585.13</v>
      </c>
      <c r="C69" s="59">
        <f t="shared" ref="C69:AG69" si="25">+C67+C68</f>
        <v>4957.24</v>
      </c>
      <c r="D69" s="59">
        <f t="shared" si="25"/>
        <v>2114.69</v>
      </c>
      <c r="E69" s="59">
        <f t="shared" si="25"/>
        <v>3455.93</v>
      </c>
      <c r="F69" s="59">
        <f t="shared" si="25"/>
        <v>6855.45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21968.44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8.7700000000004366</v>
      </c>
      <c r="C70" s="57">
        <f t="shared" si="26"/>
        <v>10.780000000000655</v>
      </c>
      <c r="D70" s="57">
        <f t="shared" si="26"/>
        <v>4.5</v>
      </c>
      <c r="E70" s="57">
        <f t="shared" si="26"/>
        <v>26.940000000000055</v>
      </c>
      <c r="F70" s="57">
        <f t="shared" si="26"/>
        <v>117.07999999999993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168.07000000000107</v>
      </c>
    </row>
    <row r="71" spans="1:34" ht="94.5" customHeight="1" x14ac:dyDescent="0.25">
      <c r="A71" s="77" t="s">
        <v>96</v>
      </c>
      <c r="B71" s="14"/>
      <c r="C71" s="14"/>
      <c r="D71" s="14"/>
      <c r="E71" s="14" t="s">
        <v>154</v>
      </c>
      <c r="F71" s="14" t="s">
        <v>155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2022-07-26T15:29:24Z</dcterms:modified>
</cp:coreProperties>
</file>