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tabRatio="602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P31" i="149"/>
  <c r="X31" i="149"/>
  <c r="AF31" i="149"/>
  <c r="H31" i="150"/>
  <c r="P31" i="150"/>
  <c r="X31" i="150"/>
  <c r="AB31" i="150"/>
  <c r="D31" i="151"/>
  <c r="H31" i="151"/>
  <c r="L31" i="151"/>
  <c r="P31" i="151"/>
  <c r="T31" i="151"/>
  <c r="X31" i="151"/>
  <c r="AB31" i="151"/>
  <c r="AF31" i="151"/>
  <c r="D31" i="149"/>
  <c r="L31" i="149"/>
  <c r="T31" i="149"/>
  <c r="AB31" i="149"/>
  <c r="D31" i="150"/>
  <c r="L31" i="150"/>
  <c r="T31" i="150"/>
  <c r="AF31" i="150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B69" i="152"/>
  <c r="J69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G64" i="149" l="1"/>
  <c r="AG70" i="149" s="1"/>
  <c r="Q64" i="149"/>
  <c r="Q70" i="149" s="1"/>
  <c r="AA64" i="151"/>
  <c r="AA70" i="151" s="1"/>
  <c r="S64" i="151"/>
  <c r="S70" i="151" s="1"/>
  <c r="K64" i="151"/>
  <c r="K70" i="151" s="1"/>
  <c r="C64" i="151"/>
  <c r="C70" i="151" s="1"/>
  <c r="Y64" i="149"/>
  <c r="Y70" i="149" s="1"/>
  <c r="I64" i="149"/>
  <c r="I70" i="149" s="1"/>
  <c r="AC64" i="149"/>
  <c r="AC70" i="149" s="1"/>
  <c r="U64" i="149"/>
  <c r="U70" i="149" s="1"/>
  <c r="M64" i="149"/>
  <c r="M70" i="149" s="1"/>
  <c r="E64" i="149"/>
  <c r="E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V39" i="40" s="1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69" i="40"/>
  <c r="AC69" i="40"/>
  <c r="Y69" i="40"/>
  <c r="U69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AF70" i="40" l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B38" i="40"/>
  <c r="E23" i="40" l="1"/>
  <c r="L39" i="40"/>
  <c r="E47" i="40"/>
  <c r="G23" i="40"/>
  <c r="G64" i="40" s="1"/>
  <c r="G70" i="40" s="1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<sst xmlns="http://schemas.openxmlformats.org/spreadsheetml/2006/main" count="737" uniqueCount="132">
  <si>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</si>
  <si>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</si>
  <si>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</si>
  <si>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</si>
  <si>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</si>
  <si>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</si>
  <si>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</si>
  <si>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</si>
  <si>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</si>
  <si>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</si>
  <si>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</si>
  <si>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</si>
  <si>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</si>
  <si>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</si>
  <si>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</si>
  <si>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</si>
  <si>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</si>
  <si>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</si>
  <si>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</si>
  <si>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</si>
  <si>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</si>
  <si>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</si>
  <si>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</si>
  <si>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</si>
  <si>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</si>
  <si>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</si>
  <si>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</si>
  <si>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</si>
  <si>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</si>
  <si>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</si>
  <si>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</si>
  <si>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</si>
  <si>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</si>
  <si>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</si>
  <si>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</si>
  <si>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</si>
  <si>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</si>
  <si>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</si>
  <si>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</si>
  <si>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</si>
  <si>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</si>
  <si>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</si>
  <si>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</si>
  <si>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</si>
  <si>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</si>
  <si>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</si>
  <si>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</si>
  <si>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</si>
  <si>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</si>
  <si>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</si>
  <si>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</si>
  <si>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</si>
  <si>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</si>
  <si>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</si>
  <si>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</si>
  <si>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</si>
  <si>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</si>
  <si>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</si>
  <si>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</si>
  <si>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</si>
  <si>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</si>
  <si>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</si>
  <si>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</si>
  <si>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</si>
  <si>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</si>
  <si>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</si>
  <si>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</si>
  <si>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</si>
  <si>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</si>
  <si>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</si>
  <si>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</si>
  <si>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</si>
  <si>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</si>
  <si>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</si>
  <si>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</si>
  <si>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</si>
  <si>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</si>
  <si>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</si>
  <si>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</si>
  <si>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</si>
  <si>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</si>
  <si>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</si>
  <si>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</si>
  <si>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</si>
  <si>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</si>
  <si>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</si>
  <si>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</si>
  <si>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</si>
  <si>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</si>
  <si>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</si>
  <si>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</si>
  <si>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</si>
  <si>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</si>
  <si>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</si>
  <si>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</si>
  <si>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</si>
  <si>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</si>
  <si>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</si>
  <si>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</si>
  <si>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</si>
  <si>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</si>
  <si>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</si>
  <si>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</si>
  <si>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</si>
  <si>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</si>
  <si>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</si>
  <si>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</si>
  <si>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</si>
  <si>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</si>
  <si>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</si>
  <si>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</si>
  <si>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</si>
  <si>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</si>
  <si>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</si>
  <si>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</si>
  <si>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</si>
  <si>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</si>
  <si>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</si>
  <si>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</si>
  <si>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</si>
  <si>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</si>
  <si>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</si>
  <si>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</si>
  <si>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NOTA CREDITO 5$.</t>
  </si>
  <si>
    <t>SOBRANTE PERTENCE</t>
  </si>
  <si>
    <t>A PERIODICOS.</t>
  </si>
  <si>
    <t>R/F 54.50</t>
  </si>
  <si>
    <t>R/F 4.00</t>
  </si>
  <si>
    <t>FALTANTE EN EFECTIVO.</t>
  </si>
  <si>
    <t>SE CARGO DEMAS 90.00</t>
  </si>
  <si>
    <t>EN EFECTIVO.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</si>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</sst>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B41" sqref="B41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48469.63</v>
      </c>
      <c r="C2" s="43">
        <f>MODELO!AH12</f>
        <v>26625.85</v>
      </c>
      <c r="D2" s="43">
        <f>EXQUISITECES!AH12</f>
        <v>6685.8899999999994</v>
      </c>
      <c r="E2" s="43">
        <f>HOYADA!AH12</f>
        <v>9314.5400000000009</v>
      </c>
      <c r="F2" s="43">
        <f>FARMASTOP!AH12</f>
        <v>2039.44</v>
      </c>
      <c r="G2" s="43">
        <f>BOCAS!AH12</f>
        <v>2027.21</v>
      </c>
      <c r="H2" s="43">
        <f>LAGUNETICA!AH12</f>
        <v>14037.380000000001</v>
      </c>
      <c r="I2" s="43">
        <f>SANANTONIO!AH12</f>
        <v>0</v>
      </c>
      <c r="J2" s="43">
        <f>SUM(B2:I2)</f>
        <v>109199.94000000002</v>
      </c>
    </row>
    <row r="3" spans="1:10" x14ac:dyDescent="0.25">
      <c r="A3" s="46" t="s">
        <v>0</v>
      </c>
      <c r="B3" s="43">
        <f>AUTOMERCADO!AH15</f>
        <v>1235</v>
      </c>
      <c r="C3" s="43">
        <f>MODELO!AH15</f>
        <v>1919.5</v>
      </c>
      <c r="D3" s="43">
        <f>EXQUISITECES!AH15</f>
        <v>532.5</v>
      </c>
      <c r="E3" s="43">
        <f>HOYADA!AH15</f>
        <v>1588</v>
      </c>
      <c r="F3" s="43">
        <f>FARMASTOP!AH15</f>
        <v>12.5</v>
      </c>
      <c r="G3" s="43">
        <f>BOCAS!AH15</f>
        <v>32.5</v>
      </c>
      <c r="H3" s="43">
        <f>LAGUNETICA!AH15</f>
        <v>1514</v>
      </c>
      <c r="I3" s="43">
        <f>SANANTONIO!AH15</f>
        <v>0</v>
      </c>
      <c r="J3" s="43">
        <f t="shared" ref="J3:J52" si="0">SUM(B3:I3)</f>
        <v>6834</v>
      </c>
    </row>
    <row r="4" spans="1:10" x14ac:dyDescent="0.25">
      <c r="A4" s="73" t="s">
        <v>20</v>
      </c>
      <c r="B4" s="43">
        <f>AUTOMERCADO!AH16</f>
        <v>3422</v>
      </c>
      <c r="C4" s="43">
        <f>MODELO!AH16</f>
        <v>1681</v>
      </c>
      <c r="D4" s="43">
        <f>EXQUISITECES!AH16</f>
        <v>408</v>
      </c>
      <c r="E4" s="43">
        <f>HOYADA!AH16</f>
        <v>454</v>
      </c>
      <c r="F4" s="43">
        <f>FARMASTOP!AH16</f>
        <v>139</v>
      </c>
      <c r="G4" s="43">
        <f>BOCAS!AH16</f>
        <v>178</v>
      </c>
      <c r="H4" s="43">
        <f>LAGUNETICA!AH16</f>
        <v>706</v>
      </c>
      <c r="I4" s="43">
        <f>SANANTONIO!AH16</f>
        <v>0</v>
      </c>
      <c r="J4" s="43">
        <f t="shared" si="0"/>
        <v>6988</v>
      </c>
    </row>
    <row r="5" spans="1:10" x14ac:dyDescent="0.25">
      <c r="A5" s="46" t="s">
        <v>27</v>
      </c>
      <c r="B5" s="43">
        <f>AUTOMERCADO!AH17</f>
        <v>19608.060000000001</v>
      </c>
      <c r="C5" s="43">
        <f>MODELO!AH17</f>
        <v>9632.130000000001</v>
      </c>
      <c r="D5" s="43">
        <f>EXQUISITECES!AH17</f>
        <v>2337.84</v>
      </c>
      <c r="E5" s="43">
        <f>HOYADA!AH17</f>
        <v>2601.42</v>
      </c>
      <c r="F5" s="43">
        <f>FARMASTOP!AH17</f>
        <v>796.47</v>
      </c>
      <c r="G5" s="43">
        <f>BOCAS!AH17</f>
        <v>1019.94</v>
      </c>
      <c r="H5" s="43">
        <f>LAGUNETICA!AH17</f>
        <v>4045.38</v>
      </c>
      <c r="I5" s="43">
        <f>SANANTONIO!AH17</f>
        <v>0</v>
      </c>
      <c r="J5" s="43">
        <f t="shared" si="0"/>
        <v>40041.240000000005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3422</v>
      </c>
      <c r="C10" s="43">
        <f>MODELO!AH22</f>
        <v>1681</v>
      </c>
      <c r="D10" s="43">
        <f>EXQUISITECES!AH22</f>
        <v>408</v>
      </c>
      <c r="E10" s="43">
        <f>HOYADA!AH22</f>
        <v>454</v>
      </c>
      <c r="F10" s="43">
        <f>FARMASTOP!AH22</f>
        <v>139</v>
      </c>
      <c r="G10" s="43">
        <f>BOCAS!AH22</f>
        <v>178</v>
      </c>
      <c r="H10" s="43">
        <f>LAGUNETICA!AH22</f>
        <v>706</v>
      </c>
      <c r="I10" s="43">
        <f>SANANTONIO!AH22</f>
        <v>0</v>
      </c>
      <c r="J10" s="43">
        <f t="shared" si="0"/>
        <v>6988</v>
      </c>
    </row>
    <row r="11" spans="1:10" x14ac:dyDescent="0.25">
      <c r="A11" s="48" t="s">
        <v>26</v>
      </c>
      <c r="B11" s="43">
        <f>AUTOMERCADO!AH23</f>
        <v>19608.060000000001</v>
      </c>
      <c r="C11" s="43">
        <f>MODELO!AH23</f>
        <v>9632.130000000001</v>
      </c>
      <c r="D11" s="43">
        <f>EXQUISITECES!AH23</f>
        <v>2337.84</v>
      </c>
      <c r="E11" s="43">
        <f>HOYADA!AH23</f>
        <v>2601.42</v>
      </c>
      <c r="F11" s="43">
        <f>FARMASTOP!AH23</f>
        <v>796.47</v>
      </c>
      <c r="G11" s="43">
        <f>BOCAS!AH23</f>
        <v>1019.94</v>
      </c>
      <c r="H11" s="43">
        <f>LAGUNETICA!AH23</f>
        <v>4045.38</v>
      </c>
      <c r="I11" s="43">
        <f>SANANTONIO!AH23</f>
        <v>0</v>
      </c>
      <c r="J11" s="43">
        <f t="shared" si="0"/>
        <v>40041.240000000005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108.9</v>
      </c>
      <c r="C20" s="43">
        <f>MODELO!AH32</f>
        <v>19.829999999999998</v>
      </c>
      <c r="D20" s="43">
        <f>EXQUISITECES!AH32</f>
        <v>41.18</v>
      </c>
      <c r="E20" s="43">
        <f>HOYADA!AH32</f>
        <v>0</v>
      </c>
      <c r="F20" s="43">
        <f>FARMASTOP!AH32</f>
        <v>0</v>
      </c>
      <c r="G20" s="43">
        <f>BOCAS!AH32</f>
        <v>24</v>
      </c>
      <c r="H20" s="43">
        <f>LAGUNETICA!AH32</f>
        <v>0</v>
      </c>
      <c r="I20" s="43">
        <f>SANANTONIO!AH32</f>
        <v>0</v>
      </c>
      <c r="J20" s="43">
        <f t="shared" si="0"/>
        <v>193.91000000000003</v>
      </c>
    </row>
    <row r="21" spans="1:10" x14ac:dyDescent="0.25">
      <c r="A21" s="46" t="s">
        <v>35</v>
      </c>
      <c r="B21" s="43">
        <f>AUTOMERCADO!AH33</f>
        <v>623.99700000000007</v>
      </c>
      <c r="C21" s="43">
        <f>MODELO!AH33</f>
        <v>113.6259</v>
      </c>
      <c r="D21" s="43">
        <f>EXQUISITECES!AH33</f>
        <v>235.96140000000003</v>
      </c>
      <c r="E21" s="43">
        <f>HOYADA!AH33</f>
        <v>0</v>
      </c>
      <c r="F21" s="43">
        <f>FARMASTOP!AH33</f>
        <v>0</v>
      </c>
      <c r="G21" s="43">
        <f>BOCAS!AH33</f>
        <v>137.52000000000001</v>
      </c>
      <c r="H21" s="43">
        <f>LAGUNETICA!AH33</f>
        <v>0</v>
      </c>
      <c r="I21" s="43">
        <f>SANANTONIO!AH33</f>
        <v>0</v>
      </c>
      <c r="J21" s="43">
        <f t="shared" si="0"/>
        <v>1111.1043000000002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108.9</v>
      </c>
      <c r="C26" s="43">
        <f>MODELO!AH38</f>
        <v>19.829999999999998</v>
      </c>
      <c r="D26" s="43">
        <f>EXQUISITECES!AH38</f>
        <v>41.18</v>
      </c>
      <c r="E26" s="43">
        <f>HOYADA!AH38</f>
        <v>0</v>
      </c>
      <c r="F26" s="43">
        <f>FARMASTOP!AH38</f>
        <v>0</v>
      </c>
      <c r="G26" s="43">
        <f>BOCAS!AH38</f>
        <v>24</v>
      </c>
      <c r="H26" s="43">
        <f>LAGUNETICA!AH38</f>
        <v>0</v>
      </c>
      <c r="I26" s="43">
        <f>SANANTONIO!AH38</f>
        <v>0</v>
      </c>
      <c r="J26" s="43">
        <f t="shared" si="0"/>
        <v>193.91000000000003</v>
      </c>
    </row>
    <row r="27" spans="1:10" x14ac:dyDescent="0.25">
      <c r="A27" s="48" t="s">
        <v>42</v>
      </c>
      <c r="B27" s="43">
        <f>AUTOMERCADO!AH39</f>
        <v>623.99700000000007</v>
      </c>
      <c r="C27" s="43">
        <f>MODELO!AH39</f>
        <v>113.6259</v>
      </c>
      <c r="D27" s="43">
        <f>EXQUISITECES!AH39</f>
        <v>235.96140000000003</v>
      </c>
      <c r="E27" s="43">
        <f>HOYADA!AH39</f>
        <v>0</v>
      </c>
      <c r="F27" s="43">
        <f>FARMASTOP!AH39</f>
        <v>0</v>
      </c>
      <c r="G27" s="43">
        <f>BOCAS!AH39</f>
        <v>137.52000000000001</v>
      </c>
      <c r="H27" s="43">
        <f>LAGUNETICA!AH39</f>
        <v>0</v>
      </c>
      <c r="I27" s="43">
        <f>SANANTONIO!AH39</f>
        <v>0</v>
      </c>
      <c r="J27" s="43">
        <f t="shared" si="0"/>
        <v>1111.1043000000002</v>
      </c>
    </row>
    <row r="28" spans="1:10" x14ac:dyDescent="0.25">
      <c r="A28" s="46" t="s">
        <v>43</v>
      </c>
      <c r="B28" s="43">
        <f>AUTOMERCADO!AH40</f>
        <v>160.03</v>
      </c>
      <c r="C28" s="43">
        <f>MODELO!AH40</f>
        <v>39.69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37.72</v>
      </c>
      <c r="H28" s="43">
        <f>LAGUNETICA!AH40</f>
        <v>0</v>
      </c>
      <c r="I28" s="43">
        <f>SANANTONIO!AH40</f>
        <v>0</v>
      </c>
      <c r="J28" s="43">
        <f t="shared" si="0"/>
        <v>237.44</v>
      </c>
    </row>
    <row r="29" spans="1:10" x14ac:dyDescent="0.25">
      <c r="A29" s="46" t="s">
        <v>44</v>
      </c>
      <c r="B29" s="43">
        <f>AUTOMERCADO!AH41</f>
        <v>916.97190000000012</v>
      </c>
      <c r="C29" s="43">
        <f>MODELO!AH41</f>
        <v>227.42370000000003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216.13560000000001</v>
      </c>
      <c r="H29" s="43">
        <f>LAGUNETICA!AH41</f>
        <v>0</v>
      </c>
      <c r="I29" s="43">
        <f>SANANTONIO!AH41</f>
        <v>0</v>
      </c>
      <c r="J29" s="43">
        <f t="shared" si="0"/>
        <v>1360.5312000000001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160.03</v>
      </c>
      <c r="C34" s="43">
        <f>MODELO!AH46</f>
        <v>39.69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37.72</v>
      </c>
      <c r="H34" s="43">
        <f>LAGUNETICA!AH46</f>
        <v>0</v>
      </c>
      <c r="I34" s="43">
        <f>SANANTONIO!AH46</f>
        <v>0</v>
      </c>
      <c r="J34" s="43">
        <f t="shared" si="0"/>
        <v>237.44</v>
      </c>
    </row>
    <row r="35" spans="1:10" x14ac:dyDescent="0.25">
      <c r="A35" s="48" t="s">
        <v>48</v>
      </c>
      <c r="B35" s="43">
        <f>AUTOMERCADO!AH47</f>
        <v>916.97190000000012</v>
      </c>
      <c r="C35" s="43">
        <f>MODELO!AH47</f>
        <v>227.42370000000003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216.13560000000001</v>
      </c>
      <c r="H35" s="43">
        <f>LAGUNETICA!AH47</f>
        <v>0</v>
      </c>
      <c r="I35" s="43">
        <f>SANANTONIO!AH47</f>
        <v>0</v>
      </c>
      <c r="J35" s="43">
        <f t="shared" si="0"/>
        <v>1360.5312000000001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22340.43</v>
      </c>
      <c r="C37" s="43">
        <f>MODELO!AH49</f>
        <v>4449.3500000000004</v>
      </c>
      <c r="D37" s="43">
        <f>EXQUISITECES!AH49</f>
        <v>3176.2200000000003</v>
      </c>
      <c r="E37" s="43">
        <f>HOYADA!AH49</f>
        <v>4130.66</v>
      </c>
      <c r="F37" s="43">
        <f>FARMASTOP!AH49</f>
        <v>1031.71</v>
      </c>
      <c r="G37" s="43">
        <f>BOCAS!AH49</f>
        <v>445.83</v>
      </c>
      <c r="H37" s="43">
        <f>LAGUNETICA!AH49</f>
        <v>6376.0599999999995</v>
      </c>
      <c r="I37" s="43">
        <f>SANANTONIO!AH49</f>
        <v>0</v>
      </c>
      <c r="J37" s="43">
        <f t="shared" si="0"/>
        <v>41950.26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1730.1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1730.1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5077.6299999999992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1026.95</v>
      </c>
      <c r="I40" s="43">
        <f>SANANTONIO!AH52</f>
        <v>0</v>
      </c>
      <c r="J40" s="43">
        <f t="shared" si="0"/>
        <v>6104.579999999999</v>
      </c>
    </row>
    <row r="41" spans="1:10" x14ac:dyDescent="0.25">
      <c r="A41" s="74" t="s">
        <v>18</v>
      </c>
      <c r="B41" s="43">
        <f>AUTOMERCADO!AH53</f>
        <v>3201.22</v>
      </c>
      <c r="C41" s="43">
        <f>MODELO!AH53</f>
        <v>3083.73</v>
      </c>
      <c r="D41" s="43">
        <f>EXQUISITECES!AH53</f>
        <v>372.85</v>
      </c>
      <c r="E41" s="43">
        <f>HOYADA!AH53</f>
        <v>1003.48</v>
      </c>
      <c r="F41" s="43">
        <f>FARMASTOP!AH53</f>
        <v>123.33999999999999</v>
      </c>
      <c r="G41" s="43">
        <f>BOCAS!AH53</f>
        <v>174.91</v>
      </c>
      <c r="H41" s="43">
        <f>LAGUNETICA!AH53</f>
        <v>1075.96</v>
      </c>
      <c r="I41" s="43">
        <f>SANANTONIO!AH53</f>
        <v>0</v>
      </c>
      <c r="J41" s="43">
        <f t="shared" si="0"/>
        <v>9035.4900000000016</v>
      </c>
    </row>
    <row r="42" spans="1:10" x14ac:dyDescent="0.25">
      <c r="A42" s="74" t="s">
        <v>114</v>
      </c>
      <c r="B42" s="43">
        <f>AUTOMERCADO!AH54</f>
        <v>75.099999999999994</v>
      </c>
      <c r="C42" s="43">
        <f>MODELO!AH54</f>
        <v>101.14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176.24</v>
      </c>
    </row>
    <row r="43" spans="1:10" x14ac:dyDescent="0.25">
      <c r="A43" s="74" t="s">
        <v>52</v>
      </c>
      <c r="B43" s="43">
        <f>AUTOMERCADO!AH55</f>
        <v>562.19999999999993</v>
      </c>
      <c r="C43" s="43">
        <f>MODELO!AH55</f>
        <v>59.39</v>
      </c>
      <c r="D43" s="43">
        <f>EXQUISITECES!AH55</f>
        <v>33.840000000000003</v>
      </c>
      <c r="E43" s="43">
        <f>HOYADA!AH55</f>
        <v>0</v>
      </c>
      <c r="F43" s="43">
        <f>FARMASTOP!AH55</f>
        <v>31.7</v>
      </c>
      <c r="G43" s="43">
        <f>BOCAS!AH55</f>
        <v>0</v>
      </c>
      <c r="H43" s="43">
        <f>LAGUNETICA!AH55</f>
        <v>17</v>
      </c>
      <c r="I43" s="43">
        <f>SANANTONIO!AH55</f>
        <v>0</v>
      </c>
      <c r="J43" s="43">
        <f t="shared" si="0"/>
        <v>704.13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48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48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217.74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217.74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52.6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52.6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48562.978900000009</v>
      </c>
      <c r="C52" s="75">
        <f>MODELO!AH64</f>
        <v>26659.759600000001</v>
      </c>
      <c r="D52" s="75">
        <f>EXQUISITECES!AH64</f>
        <v>6689.2114000000001</v>
      </c>
      <c r="E52" s="75">
        <f>HOYADA!AH64</f>
        <v>9323.56</v>
      </c>
      <c r="F52" s="75">
        <f>FARMASTOP!AH64</f>
        <v>2048.3200000000002</v>
      </c>
      <c r="G52" s="75">
        <f>BOCAS!AH64</f>
        <v>2026.8356000000001</v>
      </c>
      <c r="H52" s="75">
        <f>LAGUNETICA!AH64</f>
        <v>14055.35</v>
      </c>
      <c r="I52" s="75">
        <f>SANANTONIO!AH64</f>
        <v>0</v>
      </c>
      <c r="J52" s="75">
        <f t="shared" si="0"/>
        <v>109366.01550000002</v>
      </c>
    </row>
    <row r="53" spans="1:10" x14ac:dyDescent="0.25">
      <c r="A53" s="56" t="s">
        <v>3</v>
      </c>
      <c r="B53" s="43">
        <f>B2</f>
        <v>48469.63</v>
      </c>
      <c r="C53" s="43">
        <f t="shared" ref="C53:I53" si="1">C2</f>
        <v>26625.85</v>
      </c>
      <c r="D53" s="43">
        <f t="shared" si="1"/>
        <v>6685.8899999999994</v>
      </c>
      <c r="E53" s="43">
        <f t="shared" si="1"/>
        <v>9314.5400000000009</v>
      </c>
      <c r="F53" s="43">
        <f t="shared" si="1"/>
        <v>2039.44</v>
      </c>
      <c r="G53" s="43">
        <f t="shared" si="1"/>
        <v>2027.21</v>
      </c>
      <c r="H53" s="43">
        <f t="shared" si="1"/>
        <v>14037.380000000001</v>
      </c>
      <c r="I53" s="43">
        <f t="shared" si="1"/>
        <v>0</v>
      </c>
      <c r="J53" s="43">
        <f>J2</f>
        <v>109199.94000000002</v>
      </c>
    </row>
    <row r="54" spans="1:10" x14ac:dyDescent="0.25">
      <c r="A54" s="58" t="s">
        <v>95</v>
      </c>
      <c r="B54" s="43">
        <f>+B52-B53</f>
        <v>93.348900000011781</v>
      </c>
      <c r="C54" s="43">
        <f t="shared" ref="C54:I54" si="2">+C52-C53</f>
        <v>33.909600000002683</v>
      </c>
      <c r="D54" s="43">
        <f t="shared" si="2"/>
        <v>3.3214000000007218</v>
      </c>
      <c r="E54" s="43">
        <f t="shared" si="2"/>
        <v>9.0199999999986176</v>
      </c>
      <c r="F54" s="43">
        <f t="shared" si="2"/>
        <v>8.8800000000001091</v>
      </c>
      <c r="G54" s="43">
        <f t="shared" si="2"/>
        <v>-0.37439999999992324</v>
      </c>
      <c r="H54" s="43">
        <f t="shared" si="2"/>
        <v>17.969999999999345</v>
      </c>
      <c r="I54" s="43">
        <f t="shared" si="2"/>
        <v>0</v>
      </c>
      <c r="J54" s="43">
        <f>+J52-J53</f>
        <v>166.07550000000629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F73" sqref="F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68</v>
      </c>
      <c r="M11" s="5" t="s">
        <v>76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5804.64</v>
      </c>
      <c r="C12" s="26">
        <v>3771.77</v>
      </c>
      <c r="D12" s="26">
        <v>2144.4499999999998</v>
      </c>
      <c r="E12" s="26"/>
      <c r="F12" s="26">
        <v>4671.3500000000004</v>
      </c>
      <c r="G12" s="26">
        <v>5530.63</v>
      </c>
      <c r="H12" s="26">
        <v>3693.4</v>
      </c>
      <c r="I12" s="26">
        <v>5864.94</v>
      </c>
      <c r="J12" s="26">
        <v>5679.14</v>
      </c>
      <c r="K12" s="26">
        <v>9021.2099999999991</v>
      </c>
      <c r="L12" s="26">
        <v>842.46</v>
      </c>
      <c r="M12" s="26">
        <v>79.319999999999993</v>
      </c>
      <c r="N12" s="26">
        <v>1366.32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48469.63</v>
      </c>
      <c r="AI12" s="26">
        <v>47871.360000000001</v>
      </c>
      <c r="AJ12" s="69">
        <f>+AI12-AH12</f>
        <v>-598.2699999999968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151.5</v>
      </c>
      <c r="C15" s="23">
        <v>39</v>
      </c>
      <c r="D15" s="23"/>
      <c r="E15" s="23"/>
      <c r="F15" s="23">
        <v>313.5</v>
      </c>
      <c r="G15" s="23">
        <v>116</v>
      </c>
      <c r="H15" s="23"/>
      <c r="I15" s="23">
        <v>139.5</v>
      </c>
      <c r="J15" s="23">
        <v>188</v>
      </c>
      <c r="K15" s="23">
        <v>106</v>
      </c>
      <c r="L15" s="23">
        <v>75</v>
      </c>
      <c r="M15" s="23">
        <v>36.5</v>
      </c>
      <c r="N15" s="23">
        <v>70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1235</v>
      </c>
    </row>
    <row r="16" spans="1:36" s="32" customFormat="1" x14ac:dyDescent="0.25">
      <c r="A16" s="30" t="s">
        <v>20</v>
      </c>
      <c r="B16" s="31">
        <v>492</v>
      </c>
      <c r="C16" s="31">
        <v>253</v>
      </c>
      <c r="D16" s="31">
        <v>152</v>
      </c>
      <c r="E16" s="31"/>
      <c r="F16" s="31">
        <v>343</v>
      </c>
      <c r="G16" s="31">
        <v>250</v>
      </c>
      <c r="H16" s="31">
        <v>324</v>
      </c>
      <c r="I16" s="31">
        <v>398</v>
      </c>
      <c r="J16" s="31">
        <v>420</v>
      </c>
      <c r="K16" s="31">
        <v>714</v>
      </c>
      <c r="L16" s="31"/>
      <c r="M16" s="31"/>
      <c r="N16" s="31">
        <v>76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3422</v>
      </c>
      <c r="AJ16" s="70"/>
    </row>
    <row r="17" spans="1:36" s="47" customFormat="1" x14ac:dyDescent="0.25">
      <c r="A17" s="46" t="s">
        <v>27</v>
      </c>
      <c r="B17" s="22">
        <f>B16*$B$8</f>
        <v>2819.1600000000003</v>
      </c>
      <c r="C17" s="22">
        <f>C16*$B$8</f>
        <v>1449.69</v>
      </c>
      <c r="D17" s="22">
        <f t="shared" ref="D17:L17" si="2">D16*$B$8</f>
        <v>870.96</v>
      </c>
      <c r="E17" s="22">
        <f t="shared" si="2"/>
        <v>0</v>
      </c>
      <c r="F17" s="22">
        <f t="shared" si="2"/>
        <v>1965.39</v>
      </c>
      <c r="G17" s="22">
        <f t="shared" si="2"/>
        <v>1432.5</v>
      </c>
      <c r="H17" s="22">
        <f t="shared" si="2"/>
        <v>1856.5200000000002</v>
      </c>
      <c r="I17" s="22">
        <f t="shared" si="2"/>
        <v>2280.54</v>
      </c>
      <c r="J17" s="22">
        <f t="shared" si="2"/>
        <v>2406.6000000000004</v>
      </c>
      <c r="K17" s="22">
        <f t="shared" si="2"/>
        <v>4091.2200000000003</v>
      </c>
      <c r="L17" s="22">
        <f t="shared" si="2"/>
        <v>0</v>
      </c>
      <c r="M17" s="22">
        <f t="shared" ref="M17:R17" si="3">M16*$B$8</f>
        <v>0</v>
      </c>
      <c r="N17" s="22">
        <f t="shared" si="3"/>
        <v>435.48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19608.060000000001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492</v>
      </c>
      <c r="C22" s="20">
        <f t="shared" ref="C22:L22" si="11">+C16+C18+C20</f>
        <v>253</v>
      </c>
      <c r="D22" s="20">
        <f t="shared" si="11"/>
        <v>152</v>
      </c>
      <c r="E22" s="20">
        <f t="shared" si="11"/>
        <v>0</v>
      </c>
      <c r="F22" s="20">
        <f t="shared" si="11"/>
        <v>343</v>
      </c>
      <c r="G22" s="20">
        <f t="shared" si="11"/>
        <v>250</v>
      </c>
      <c r="H22" s="20">
        <f t="shared" si="11"/>
        <v>324</v>
      </c>
      <c r="I22" s="20">
        <f t="shared" si="11"/>
        <v>398</v>
      </c>
      <c r="J22" s="20">
        <f t="shared" si="11"/>
        <v>420</v>
      </c>
      <c r="K22" s="20">
        <f t="shared" si="11"/>
        <v>714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76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3422</v>
      </c>
    </row>
    <row r="23" spans="1:36" s="47" customFormat="1" x14ac:dyDescent="0.25">
      <c r="A23" s="48" t="s">
        <v>26</v>
      </c>
      <c r="B23" s="19">
        <f>+B17+B19+B21</f>
        <v>2819.1600000000003</v>
      </c>
      <c r="C23" s="19">
        <f t="shared" ref="C23:L23" si="14">+C17+C19+C21</f>
        <v>1449.69</v>
      </c>
      <c r="D23" s="19">
        <f t="shared" si="14"/>
        <v>870.96</v>
      </c>
      <c r="E23" s="19">
        <f t="shared" si="14"/>
        <v>0</v>
      </c>
      <c r="F23" s="19">
        <f t="shared" si="14"/>
        <v>1965.39</v>
      </c>
      <c r="G23" s="19">
        <f t="shared" si="14"/>
        <v>1432.5</v>
      </c>
      <c r="H23" s="19">
        <f t="shared" si="14"/>
        <v>1856.5200000000002</v>
      </c>
      <c r="I23" s="19">
        <f t="shared" si="14"/>
        <v>2280.54</v>
      </c>
      <c r="J23" s="19">
        <f t="shared" si="14"/>
        <v>2406.6000000000004</v>
      </c>
      <c r="K23" s="19">
        <f t="shared" si="14"/>
        <v>4091.2200000000003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435.48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19608.060000000001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47</v>
      </c>
      <c r="C32" s="36"/>
      <c r="D32" s="36"/>
      <c r="E32" s="36"/>
      <c r="F32" s="36"/>
      <c r="G32" s="36"/>
      <c r="H32" s="36"/>
      <c r="I32" s="36">
        <v>61.9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108.9</v>
      </c>
    </row>
    <row r="33" spans="1:34" s="47" customFormat="1" x14ac:dyDescent="0.25">
      <c r="A33" s="46" t="s">
        <v>35</v>
      </c>
      <c r="B33" s="22">
        <f>B32*$B$8</f>
        <v>269.31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354.68700000000001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623.99700000000007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47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61.9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108.9</v>
      </c>
    </row>
    <row r="39" spans="1:34" s="47" customFormat="1" x14ac:dyDescent="0.25">
      <c r="A39" s="48" t="s">
        <v>42</v>
      </c>
      <c r="B39" s="19">
        <f>+B33+B35+B37</f>
        <v>269.31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354.68700000000001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623.99700000000007</v>
      </c>
    </row>
    <row r="40" spans="1:34" x14ac:dyDescent="0.25">
      <c r="A40" s="13" t="s">
        <v>43</v>
      </c>
      <c r="B40" s="36">
        <v>8.84</v>
      </c>
      <c r="C40" s="36">
        <v>7.53</v>
      </c>
      <c r="D40" s="36">
        <v>20</v>
      </c>
      <c r="E40" s="36"/>
      <c r="F40" s="36"/>
      <c r="G40" s="36">
        <v>72.760000000000005</v>
      </c>
      <c r="H40" s="36"/>
      <c r="I40" s="36">
        <v>45.33</v>
      </c>
      <c r="J40" s="36"/>
      <c r="K40" s="36">
        <v>5.57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160.03</v>
      </c>
    </row>
    <row r="41" spans="1:34" s="47" customFormat="1" x14ac:dyDescent="0.25">
      <c r="A41" s="46" t="s">
        <v>44</v>
      </c>
      <c r="B41" s="22">
        <f>B40*$B$8</f>
        <v>50.653200000000005</v>
      </c>
      <c r="C41" s="22">
        <f t="shared" ref="C41:L41" si="45">C40*$B$8</f>
        <v>43.146900000000002</v>
      </c>
      <c r="D41" s="22">
        <f t="shared" si="45"/>
        <v>114.60000000000001</v>
      </c>
      <c r="E41" s="22">
        <f t="shared" si="45"/>
        <v>0</v>
      </c>
      <c r="F41" s="22">
        <f t="shared" si="45"/>
        <v>0</v>
      </c>
      <c r="G41" s="22">
        <f t="shared" si="45"/>
        <v>416.91480000000007</v>
      </c>
      <c r="H41" s="22">
        <f t="shared" si="45"/>
        <v>0</v>
      </c>
      <c r="I41" s="22">
        <f t="shared" si="45"/>
        <v>259.74090000000001</v>
      </c>
      <c r="J41" s="22">
        <f t="shared" si="45"/>
        <v>0</v>
      </c>
      <c r="K41" s="22">
        <f t="shared" si="45"/>
        <v>31.916100000000004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916.97190000000012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8.84</v>
      </c>
      <c r="C46" s="20">
        <f t="shared" ref="C46:L46" si="54">+C40+C42+C44</f>
        <v>7.53</v>
      </c>
      <c r="D46" s="20">
        <f t="shared" si="54"/>
        <v>20</v>
      </c>
      <c r="E46" s="20">
        <f t="shared" si="54"/>
        <v>0</v>
      </c>
      <c r="F46" s="20">
        <f t="shared" si="54"/>
        <v>0</v>
      </c>
      <c r="G46" s="20">
        <f t="shared" si="54"/>
        <v>72.760000000000005</v>
      </c>
      <c r="H46" s="20">
        <f t="shared" si="54"/>
        <v>0</v>
      </c>
      <c r="I46" s="20">
        <f t="shared" si="54"/>
        <v>45.33</v>
      </c>
      <c r="J46" s="20">
        <f t="shared" si="54"/>
        <v>0</v>
      </c>
      <c r="K46" s="20">
        <f t="shared" si="54"/>
        <v>5.57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160.03</v>
      </c>
    </row>
    <row r="47" spans="1:34" s="47" customFormat="1" x14ac:dyDescent="0.25">
      <c r="A47" s="48" t="s">
        <v>48</v>
      </c>
      <c r="B47" s="19">
        <f>+B41+B43+B45</f>
        <v>50.653200000000005</v>
      </c>
      <c r="C47" s="19">
        <f t="shared" ref="C47:L47" si="57">+C41+C43+C45</f>
        <v>43.146900000000002</v>
      </c>
      <c r="D47" s="19">
        <f t="shared" si="57"/>
        <v>114.60000000000001</v>
      </c>
      <c r="E47" s="19">
        <f t="shared" si="57"/>
        <v>0</v>
      </c>
      <c r="F47" s="19">
        <f t="shared" si="57"/>
        <v>0</v>
      </c>
      <c r="G47" s="19">
        <f t="shared" si="57"/>
        <v>416.91480000000007</v>
      </c>
      <c r="H47" s="19">
        <f t="shared" si="57"/>
        <v>0</v>
      </c>
      <c r="I47" s="19">
        <f t="shared" si="57"/>
        <v>259.74090000000001</v>
      </c>
      <c r="J47" s="19">
        <f t="shared" si="57"/>
        <v>0</v>
      </c>
      <c r="K47" s="19">
        <f t="shared" si="57"/>
        <v>31.916100000000004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916.97190000000012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2270.56</v>
      </c>
      <c r="C49" s="44">
        <v>1737.7</v>
      </c>
      <c r="D49" s="44">
        <v>1160.96</v>
      </c>
      <c r="E49" s="44"/>
      <c r="F49" s="44">
        <v>1715.11</v>
      </c>
      <c r="G49" s="44">
        <v>2984.23</v>
      </c>
      <c r="H49" s="44">
        <v>922.86</v>
      </c>
      <c r="I49" s="44">
        <v>2231.15</v>
      </c>
      <c r="J49" s="44">
        <v>3014.94</v>
      </c>
      <c r="K49" s="44">
        <v>4781.57</v>
      </c>
      <c r="L49" s="44">
        <v>743.14</v>
      </c>
      <c r="M49" s="45">
        <v>43.55</v>
      </c>
      <c r="N49" s="45">
        <v>734.66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22340.43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186.77</v>
      </c>
      <c r="C53" s="44">
        <v>169.32</v>
      </c>
      <c r="D53" s="44"/>
      <c r="E53" s="44"/>
      <c r="F53" s="44">
        <v>680.77</v>
      </c>
      <c r="G53" s="44">
        <v>590.62</v>
      </c>
      <c r="H53" s="44">
        <v>844.12</v>
      </c>
      <c r="I53" s="44">
        <v>600.46</v>
      </c>
      <c r="J53" s="44"/>
      <c r="K53" s="44"/>
      <c r="L53" s="44"/>
      <c r="M53" s="45"/>
      <c r="N53" s="45">
        <v>129.16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3201.22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75.099999999999994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75.099999999999994</v>
      </c>
    </row>
    <row r="55" spans="1:34" x14ac:dyDescent="0.25">
      <c r="A55" s="17" t="s">
        <v>52</v>
      </c>
      <c r="B55" s="44">
        <v>62.49</v>
      </c>
      <c r="C55" s="44">
        <v>335.03</v>
      </c>
      <c r="D55" s="44">
        <v>52.6</v>
      </c>
      <c r="E55" s="44"/>
      <c r="F55" s="44"/>
      <c r="G55" s="44"/>
      <c r="H55" s="44"/>
      <c r="I55" s="44"/>
      <c r="J55" s="44">
        <v>72.44</v>
      </c>
      <c r="K55" s="44">
        <v>15.02</v>
      </c>
      <c r="L55" s="44">
        <v>24.62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562.19999999999993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5810.4432000000006</v>
      </c>
      <c r="C64" s="53">
        <f t="shared" ref="C64:AG64" si="61">+C15+C23+C31+C39+C47+C48+C49+C50+C51+C52+C53+C54+C55+C56+C57+C58+C59+C60+C61+C62+C63</f>
        <v>3773.8869000000004</v>
      </c>
      <c r="D64" s="53">
        <f t="shared" si="61"/>
        <v>2199.12</v>
      </c>
      <c r="E64" s="53">
        <f t="shared" si="61"/>
        <v>0</v>
      </c>
      <c r="F64" s="53">
        <f t="shared" si="61"/>
        <v>4674.7700000000004</v>
      </c>
      <c r="G64" s="53">
        <f t="shared" si="61"/>
        <v>5540.2647999999999</v>
      </c>
      <c r="H64" s="53">
        <f t="shared" si="61"/>
        <v>3698.6</v>
      </c>
      <c r="I64" s="53">
        <f t="shared" si="61"/>
        <v>5866.0778999999993</v>
      </c>
      <c r="J64" s="53">
        <f t="shared" si="61"/>
        <v>5681.9800000000005</v>
      </c>
      <c r="K64" s="53">
        <f t="shared" si="61"/>
        <v>9025.7260999999999</v>
      </c>
      <c r="L64" s="53">
        <f t="shared" si="61"/>
        <v>842.76</v>
      </c>
      <c r="M64" s="53">
        <f t="shared" si="61"/>
        <v>80.05</v>
      </c>
      <c r="N64" s="53">
        <f t="shared" si="61"/>
        <v>1369.3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48562.978900000009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>
        <f t="shared" si="62"/>
        <v>0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8 N</v>
      </c>
      <c r="M66" s="55" t="str">
        <f t="shared" si="62"/>
        <v>CAJA 12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5804.64</v>
      </c>
      <c r="C67" s="57">
        <f t="shared" ref="C67:L67" si="63">C12</f>
        <v>3771.77</v>
      </c>
      <c r="D67" s="57">
        <f t="shared" si="63"/>
        <v>2144.4499999999998</v>
      </c>
      <c r="E67" s="57">
        <f t="shared" si="63"/>
        <v>0</v>
      </c>
      <c r="F67" s="57">
        <f t="shared" si="63"/>
        <v>4671.3500000000004</v>
      </c>
      <c r="G67" s="57">
        <f t="shared" si="63"/>
        <v>5530.63</v>
      </c>
      <c r="H67" s="57">
        <f t="shared" si="63"/>
        <v>3693.4</v>
      </c>
      <c r="I67" s="57">
        <f t="shared" si="63"/>
        <v>5864.94</v>
      </c>
      <c r="J67" s="57">
        <f t="shared" si="63"/>
        <v>5679.14</v>
      </c>
      <c r="K67" s="57">
        <f t="shared" si="63"/>
        <v>9021.2099999999991</v>
      </c>
      <c r="L67" s="57">
        <f t="shared" si="63"/>
        <v>842.46</v>
      </c>
      <c r="M67" s="57">
        <f t="shared" ref="M67:AG67" si="64">M12</f>
        <v>79.319999999999993</v>
      </c>
      <c r="N67" s="57">
        <f t="shared" si="64"/>
        <v>1366.32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48469.63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5804.64</v>
      </c>
      <c r="C69" s="59">
        <f t="shared" ref="C69:L69" si="67">+C67+C68</f>
        <v>3771.77</v>
      </c>
      <c r="D69" s="59">
        <f t="shared" si="67"/>
        <v>2144.4499999999998</v>
      </c>
      <c r="E69" s="59">
        <f t="shared" si="67"/>
        <v>0</v>
      </c>
      <c r="F69" s="59">
        <f t="shared" si="67"/>
        <v>4671.3500000000004</v>
      </c>
      <c r="G69" s="59">
        <f t="shared" si="67"/>
        <v>5530.63</v>
      </c>
      <c r="H69" s="59">
        <f t="shared" si="67"/>
        <v>3693.4</v>
      </c>
      <c r="I69" s="59">
        <f t="shared" si="67"/>
        <v>5864.94</v>
      </c>
      <c r="J69" s="59">
        <f t="shared" si="67"/>
        <v>5679.14</v>
      </c>
      <c r="K69" s="59">
        <f t="shared" si="67"/>
        <v>9021.2099999999991</v>
      </c>
      <c r="L69" s="59">
        <f t="shared" si="67"/>
        <v>842.46</v>
      </c>
      <c r="M69" s="59">
        <f t="shared" ref="M69:AG69" si="68">+M67+M68</f>
        <v>79.319999999999993</v>
      </c>
      <c r="N69" s="59">
        <f t="shared" si="68"/>
        <v>1366.32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48469.63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5.8032000000002881</v>
      </c>
      <c r="C70" s="57">
        <f t="shared" si="69"/>
        <v>2.1169000000004417</v>
      </c>
      <c r="D70" s="57">
        <f t="shared" si="69"/>
        <v>54.670000000000073</v>
      </c>
      <c r="E70" s="57">
        <f t="shared" si="69"/>
        <v>0</v>
      </c>
      <c r="F70" s="57">
        <f t="shared" si="69"/>
        <v>3.4200000000000728</v>
      </c>
      <c r="G70" s="57">
        <f t="shared" si="69"/>
        <v>9.6347999999998137</v>
      </c>
      <c r="H70" s="57">
        <f t="shared" si="69"/>
        <v>5.1999999999998181</v>
      </c>
      <c r="I70" s="57">
        <f t="shared" si="69"/>
        <v>1.1378999999997177</v>
      </c>
      <c r="J70" s="57">
        <f t="shared" si="69"/>
        <v>2.8400000000001455</v>
      </c>
      <c r="K70" s="57">
        <f t="shared" si="69"/>
        <v>4.5161000000007334</v>
      </c>
      <c r="L70" s="57">
        <f t="shared" si="69"/>
        <v>0.29999999999995453</v>
      </c>
      <c r="M70" s="57">
        <f t="shared" ref="M70:AG70" si="70">+M64-M69</f>
        <v>0.73000000000000398</v>
      </c>
      <c r="N70" s="57">
        <f t="shared" si="70"/>
        <v>2.9800000000000182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93.34890000000108</v>
      </c>
    </row>
    <row r="71" spans="1:34" ht="101.25" customHeight="1" x14ac:dyDescent="0.25">
      <c r="A71" s="77" t="s">
        <v>96</v>
      </c>
      <c r="B71" s="14"/>
      <c r="C71" s="14"/>
      <c r="D71" s="14" t="s">
        <v>126</v>
      </c>
      <c r="E71" s="14"/>
      <c r="F71" s="14" t="s">
        <v>129</v>
      </c>
      <c r="G71" s="14"/>
      <c r="H71" s="14" t="s">
        <v>127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2108.4899999999998</v>
      </c>
      <c r="C12" s="26">
        <v>2009.1</v>
      </c>
      <c r="D12" s="26">
        <v>991.08</v>
      </c>
      <c r="E12" s="26">
        <v>892.21</v>
      </c>
      <c r="F12" s="26">
        <v>864.54</v>
      </c>
      <c r="G12" s="26">
        <v>2958.05</v>
      </c>
      <c r="H12" s="26">
        <v>3612.22</v>
      </c>
      <c r="I12" s="26">
        <v>3684.64</v>
      </c>
      <c r="J12" s="26">
        <v>4993.66</v>
      </c>
      <c r="K12" s="26">
        <v>3045.85</v>
      </c>
      <c r="L12" s="26">
        <v>1466.01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26625.85</v>
      </c>
      <c r="AI12" s="26">
        <v>26359.52</v>
      </c>
      <c r="AJ12" s="69">
        <f>+AI12-AH12</f>
        <v>-266.32999999999811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278.5</v>
      </c>
      <c r="C15" s="23">
        <v>105</v>
      </c>
      <c r="D15" s="23">
        <v>614.5</v>
      </c>
      <c r="E15" s="23">
        <v>15.5</v>
      </c>
      <c r="F15" s="23">
        <v>173.5</v>
      </c>
      <c r="G15" s="23">
        <v>304</v>
      </c>
      <c r="H15" s="23">
        <v>89.5</v>
      </c>
      <c r="I15" s="23">
        <v>121</v>
      </c>
      <c r="J15" s="23">
        <v>101.5</v>
      </c>
      <c r="K15" s="23">
        <v>67</v>
      </c>
      <c r="L15" s="23">
        <v>49.5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1919.5</v>
      </c>
    </row>
    <row r="16" spans="1:36" s="32" customFormat="1" x14ac:dyDescent="0.25">
      <c r="A16" s="30" t="s">
        <v>20</v>
      </c>
      <c r="B16" s="31">
        <v>133</v>
      </c>
      <c r="C16" s="31">
        <v>117</v>
      </c>
      <c r="D16" s="31">
        <v>8</v>
      </c>
      <c r="E16" s="31">
        <v>50</v>
      </c>
      <c r="F16" s="31">
        <v>28</v>
      </c>
      <c r="G16" s="31">
        <v>120</v>
      </c>
      <c r="H16" s="31">
        <v>246</v>
      </c>
      <c r="I16" s="31">
        <v>273</v>
      </c>
      <c r="J16" s="31">
        <v>326</v>
      </c>
      <c r="K16" s="31">
        <v>235</v>
      </c>
      <c r="L16" s="31">
        <v>145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1681</v>
      </c>
      <c r="AJ16" s="70"/>
    </row>
    <row r="17" spans="1:36" s="47" customFormat="1" x14ac:dyDescent="0.25">
      <c r="A17" s="46" t="s">
        <v>27</v>
      </c>
      <c r="B17" s="22">
        <f>B16*$B$8</f>
        <v>762.09</v>
      </c>
      <c r="C17" s="22">
        <f>C16*$B$8</f>
        <v>670.41000000000008</v>
      </c>
      <c r="D17" s="22">
        <f t="shared" ref="D17:AG17" si="2">D16*$B$8</f>
        <v>45.84</v>
      </c>
      <c r="E17" s="22">
        <f t="shared" si="2"/>
        <v>286.5</v>
      </c>
      <c r="F17" s="22">
        <f t="shared" si="2"/>
        <v>160.44</v>
      </c>
      <c r="G17" s="22">
        <f t="shared" si="2"/>
        <v>687.6</v>
      </c>
      <c r="H17" s="22">
        <f t="shared" si="2"/>
        <v>1409.5800000000002</v>
      </c>
      <c r="I17" s="22">
        <f t="shared" si="2"/>
        <v>1564.2900000000002</v>
      </c>
      <c r="J17" s="22">
        <f t="shared" si="2"/>
        <v>1867.9800000000002</v>
      </c>
      <c r="K17" s="22">
        <f t="shared" si="2"/>
        <v>1346.5500000000002</v>
      </c>
      <c r="L17" s="22">
        <f t="shared" si="2"/>
        <v>830.85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9632.130000000001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AG23" si="5">+C16+C18+C20</f>
        <v>117</v>
      </c>
      <c r="D22" s="20">
        <f t="shared" si="5"/>
        <v>8</v>
      </c>
      <c r="E22" s="20">
        <f t="shared" si="5"/>
        <v>50</v>
      </c>
      <c r="F22" s="20">
        <f t="shared" si="5"/>
        <v>28</v>
      </c>
      <c r="G22" s="20">
        <f t="shared" si="5"/>
        <v>120</v>
      </c>
      <c r="H22" s="20">
        <f t="shared" si="5"/>
        <v>246</v>
      </c>
      <c r="I22" s="20">
        <f t="shared" si="5"/>
        <v>273</v>
      </c>
      <c r="J22" s="20">
        <f t="shared" si="5"/>
        <v>326</v>
      </c>
      <c r="K22" s="20">
        <f t="shared" si="5"/>
        <v>235</v>
      </c>
      <c r="L22" s="20">
        <f t="shared" si="5"/>
        <v>145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1681</v>
      </c>
    </row>
    <row r="23" spans="1:36" s="47" customFormat="1" x14ac:dyDescent="0.25">
      <c r="A23" s="48" t="s">
        <v>26</v>
      </c>
      <c r="B23" s="19">
        <f>+B17+B19+B21</f>
        <v>762.09</v>
      </c>
      <c r="C23" s="19">
        <f t="shared" si="5"/>
        <v>670.41000000000008</v>
      </c>
      <c r="D23" s="19">
        <f t="shared" si="5"/>
        <v>45.84</v>
      </c>
      <c r="E23" s="19">
        <f t="shared" si="5"/>
        <v>286.5</v>
      </c>
      <c r="F23" s="19">
        <f t="shared" si="5"/>
        <v>160.44</v>
      </c>
      <c r="G23" s="19">
        <f t="shared" si="5"/>
        <v>687.6</v>
      </c>
      <c r="H23" s="19">
        <f t="shared" si="5"/>
        <v>1409.5800000000002</v>
      </c>
      <c r="I23" s="19">
        <f t="shared" si="5"/>
        <v>1564.2900000000002</v>
      </c>
      <c r="J23" s="19">
        <f t="shared" si="5"/>
        <v>1867.9800000000002</v>
      </c>
      <c r="K23" s="19">
        <f t="shared" si="5"/>
        <v>1346.5500000000002</v>
      </c>
      <c r="L23" s="19">
        <f t="shared" si="5"/>
        <v>830.85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9632.130000000001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19.829999999999998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19.829999999999998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113.6259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113.6259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19.829999999999998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19.829999999999998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113.6259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113.6259</v>
      </c>
    </row>
    <row r="40" spans="1:34" x14ac:dyDescent="0.25">
      <c r="A40" s="13" t="s">
        <v>43</v>
      </c>
      <c r="B40" s="36"/>
      <c r="C40" s="36">
        <v>12.32</v>
      </c>
      <c r="D40" s="36"/>
      <c r="E40" s="36"/>
      <c r="F40" s="36"/>
      <c r="G40" s="36"/>
      <c r="H40" s="36"/>
      <c r="I40" s="36">
        <v>27.37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39.69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70.593600000000009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156.83010000000002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227.42370000000003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12.32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27.37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39.69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70.593600000000009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156.83010000000002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227.42370000000003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808.4</v>
      </c>
      <c r="C49" s="44">
        <v>964.52</v>
      </c>
      <c r="D49" s="44">
        <v>0</v>
      </c>
      <c r="E49" s="44">
        <v>0</v>
      </c>
      <c r="F49" s="44">
        <v>534.36</v>
      </c>
      <c r="G49" s="44">
        <v>0</v>
      </c>
      <c r="H49" s="44">
        <v>649.28</v>
      </c>
      <c r="I49" s="44">
        <v>904.84</v>
      </c>
      <c r="J49" s="44"/>
      <c r="K49" s="44"/>
      <c r="L49" s="44">
        <v>587.95000000000005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4449.3500000000004</v>
      </c>
    </row>
    <row r="50" spans="1:34" x14ac:dyDescent="0.25">
      <c r="A50" s="17" t="s">
        <v>1</v>
      </c>
      <c r="B50" s="44"/>
      <c r="C50" s="44"/>
      <c r="D50" s="44">
        <v>0</v>
      </c>
      <c r="E50" s="44">
        <v>551.5</v>
      </c>
      <c r="F50" s="44"/>
      <c r="G50" s="44"/>
      <c r="H50" s="44"/>
      <c r="I50" s="44"/>
      <c r="J50" s="44"/>
      <c r="K50" s="44">
        <v>1178.5999999999999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1730.1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205.2</v>
      </c>
      <c r="E52" s="44"/>
      <c r="F52" s="44"/>
      <c r="G52" s="44">
        <v>1627.29</v>
      </c>
      <c r="H52" s="44">
        <v>617.65</v>
      </c>
      <c r="I52" s="44"/>
      <c r="J52" s="44">
        <v>2627.49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5077.6299999999992</v>
      </c>
    </row>
    <row r="53" spans="1:34" x14ac:dyDescent="0.25">
      <c r="A53" s="17" t="s">
        <v>18</v>
      </c>
      <c r="B53" s="44">
        <v>236.63</v>
      </c>
      <c r="C53" s="44">
        <v>199.27</v>
      </c>
      <c r="D53" s="44">
        <v>126.39</v>
      </c>
      <c r="E53" s="44">
        <v>44.52</v>
      </c>
      <c r="F53" s="44">
        <v>0</v>
      </c>
      <c r="G53" s="44">
        <v>321.05</v>
      </c>
      <c r="H53" s="44">
        <v>418.79</v>
      </c>
      <c r="I53" s="44">
        <v>925.83</v>
      </c>
      <c r="J53" s="44">
        <v>401.07</v>
      </c>
      <c r="K53" s="44">
        <v>410.18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3083.73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101.14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101.14</v>
      </c>
    </row>
    <row r="55" spans="1:34" x14ac:dyDescent="0.25">
      <c r="A55" s="17" t="s">
        <v>52</v>
      </c>
      <c r="B55" s="44">
        <v>23.38</v>
      </c>
      <c r="C55" s="44"/>
      <c r="D55" s="44">
        <v>0</v>
      </c>
      <c r="E55" s="44">
        <v>0</v>
      </c>
      <c r="F55" s="44"/>
      <c r="G55" s="44"/>
      <c r="H55" s="44">
        <v>17.96</v>
      </c>
      <c r="I55" s="44">
        <v>18.05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59.39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>
        <v>48</v>
      </c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48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>
        <v>19.829999999999998</v>
      </c>
      <c r="H58" s="44">
        <v>197.91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217.74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2109.0000000000005</v>
      </c>
      <c r="C64" s="53">
        <f t="shared" ref="C64:AG64" si="21">+C15+C23+C31+C39+C47+C48+C49+C50+C51+C52+C53+C54+C55+C56+C57+C58+C59+C60+C61+C62+C63</f>
        <v>2009.7936</v>
      </c>
      <c r="D64" s="53">
        <f t="shared" si="21"/>
        <v>991.93</v>
      </c>
      <c r="E64" s="53">
        <f t="shared" si="21"/>
        <v>898.02</v>
      </c>
      <c r="F64" s="53">
        <f t="shared" si="21"/>
        <v>868.3</v>
      </c>
      <c r="G64" s="53">
        <f t="shared" si="21"/>
        <v>2959.77</v>
      </c>
      <c r="H64" s="53">
        <f t="shared" si="21"/>
        <v>3615.4358999999999</v>
      </c>
      <c r="I64" s="53">
        <f t="shared" si="21"/>
        <v>3690.8401000000003</v>
      </c>
      <c r="J64" s="53">
        <f t="shared" si="21"/>
        <v>4998.04</v>
      </c>
      <c r="K64" s="53">
        <f t="shared" si="21"/>
        <v>3050.33</v>
      </c>
      <c r="L64" s="53">
        <f t="shared" si="21"/>
        <v>1468.3000000000002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26659.759600000001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2108.4899999999998</v>
      </c>
      <c r="C67" s="57">
        <f t="shared" ref="C67:L67" si="23">C12</f>
        <v>2009.1</v>
      </c>
      <c r="D67" s="57">
        <f t="shared" si="23"/>
        <v>991.08</v>
      </c>
      <c r="E67" s="57">
        <f t="shared" si="23"/>
        <v>892.21</v>
      </c>
      <c r="F67" s="57">
        <f t="shared" si="23"/>
        <v>864.54</v>
      </c>
      <c r="G67" s="57">
        <f t="shared" si="23"/>
        <v>2958.05</v>
      </c>
      <c r="H67" s="57">
        <f t="shared" si="23"/>
        <v>3612.22</v>
      </c>
      <c r="I67" s="57">
        <f t="shared" si="23"/>
        <v>3684.64</v>
      </c>
      <c r="J67" s="57">
        <f t="shared" si="23"/>
        <v>4993.66</v>
      </c>
      <c r="K67" s="57">
        <f t="shared" si="23"/>
        <v>3045.85</v>
      </c>
      <c r="L67" s="57">
        <f t="shared" si="23"/>
        <v>1466.01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26625.85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2108.4899999999998</v>
      </c>
      <c r="C69" s="59">
        <f t="shared" ref="C69:AG69" si="25">+C67+C68</f>
        <v>2009.1</v>
      </c>
      <c r="D69" s="59">
        <f t="shared" si="25"/>
        <v>991.08</v>
      </c>
      <c r="E69" s="59">
        <f t="shared" si="25"/>
        <v>892.21</v>
      </c>
      <c r="F69" s="59">
        <f t="shared" si="25"/>
        <v>864.54</v>
      </c>
      <c r="G69" s="59">
        <f t="shared" si="25"/>
        <v>2958.05</v>
      </c>
      <c r="H69" s="59">
        <f t="shared" si="25"/>
        <v>3612.22</v>
      </c>
      <c r="I69" s="59">
        <f t="shared" si="25"/>
        <v>3684.64</v>
      </c>
      <c r="J69" s="59">
        <f t="shared" si="25"/>
        <v>4993.66</v>
      </c>
      <c r="K69" s="59">
        <f t="shared" si="25"/>
        <v>3045.85</v>
      </c>
      <c r="L69" s="59">
        <f t="shared" si="25"/>
        <v>1466.01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26625.85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0.51000000000067303</v>
      </c>
      <c r="C70" s="57">
        <f t="shared" si="26"/>
        <v>0.69360000000006039</v>
      </c>
      <c r="D70" s="57">
        <f t="shared" si="26"/>
        <v>0.84999999999990905</v>
      </c>
      <c r="E70" s="57">
        <f t="shared" si="26"/>
        <v>5.8099999999999454</v>
      </c>
      <c r="F70" s="57">
        <f t="shared" si="26"/>
        <v>3.7599999999999909</v>
      </c>
      <c r="G70" s="57">
        <f t="shared" si="26"/>
        <v>1.7199999999997999</v>
      </c>
      <c r="H70" s="57">
        <f t="shared" si="26"/>
        <v>3.215900000000147</v>
      </c>
      <c r="I70" s="57">
        <f t="shared" si="26"/>
        <v>6.2001000000004751</v>
      </c>
      <c r="J70" s="57">
        <f t="shared" si="26"/>
        <v>4.3800000000001091</v>
      </c>
      <c r="K70" s="57">
        <f t="shared" si="26"/>
        <v>4.4800000000000182</v>
      </c>
      <c r="L70" s="57">
        <f t="shared" si="26"/>
        <v>2.290000000000191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33.909600000001319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1655.33</v>
      </c>
      <c r="C12" s="26">
        <v>2350.84</v>
      </c>
      <c r="D12" s="26">
        <v>2679.72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6685.8899999999994</v>
      </c>
      <c r="AI12" s="26">
        <v>6616.32</v>
      </c>
      <c r="AJ12" s="69">
        <f>+AI12-AH12</f>
        <v>-69.569999999999709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163</v>
      </c>
      <c r="C15" s="23">
        <v>45</v>
      </c>
      <c r="D15" s="23">
        <v>324.5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532.5</v>
      </c>
    </row>
    <row r="16" spans="1:36" s="32" customFormat="1" x14ac:dyDescent="0.25">
      <c r="A16" s="30" t="s">
        <v>20</v>
      </c>
      <c r="B16" s="31">
        <v>100</v>
      </c>
      <c r="C16" s="31">
        <v>178</v>
      </c>
      <c r="D16" s="31">
        <v>130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408</v>
      </c>
      <c r="AJ16" s="70"/>
    </row>
    <row r="17" spans="1:36" s="47" customFormat="1" x14ac:dyDescent="0.25">
      <c r="A17" s="46" t="s">
        <v>27</v>
      </c>
      <c r="B17" s="22">
        <f>B16*$B$8</f>
        <v>573</v>
      </c>
      <c r="C17" s="22">
        <f>C16*$B$8</f>
        <v>1019.94</v>
      </c>
      <c r="D17" s="22">
        <f t="shared" ref="D17:AG17" si="2">D16*$B$8</f>
        <v>744.90000000000009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2337.84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100</v>
      </c>
      <c r="C22" s="20">
        <f t="shared" ref="C22:AG23" si="5">+C16+C18+C20</f>
        <v>178</v>
      </c>
      <c r="D22" s="20">
        <f t="shared" si="5"/>
        <v>130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408</v>
      </c>
    </row>
    <row r="23" spans="1:36" s="47" customFormat="1" x14ac:dyDescent="0.25">
      <c r="A23" s="48" t="s">
        <v>26</v>
      </c>
      <c r="B23" s="19">
        <f>+B17+B19+B21</f>
        <v>573</v>
      </c>
      <c r="C23" s="19">
        <f t="shared" si="5"/>
        <v>1019.94</v>
      </c>
      <c r="D23" s="19">
        <f t="shared" si="5"/>
        <v>744.90000000000009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2337.84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41.18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41.18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235.96140000000003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235.96140000000003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41.18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41.18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235.96140000000003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235.96140000000003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822.37</v>
      </c>
      <c r="C49" s="44">
        <v>955.38</v>
      </c>
      <c r="D49" s="44">
        <v>1398.47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3176.2200000000003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65.06</v>
      </c>
      <c r="C53" s="44">
        <v>94.13</v>
      </c>
      <c r="D53" s="44">
        <v>213.66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372.85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33.840000000000003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33.840000000000003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1657.2699999999998</v>
      </c>
      <c r="C64" s="53">
        <f t="shared" ref="C64:AG64" si="21">+C15+C23+C31+C39+C47+C48+C49+C50+C51+C52+C53+C54+C55+C56+C57+C58+C59+C60+C61+C62+C63</f>
        <v>2350.4114000000004</v>
      </c>
      <c r="D64" s="53">
        <f t="shared" si="21"/>
        <v>2681.5299999999997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6689.2114000000001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1655.33</v>
      </c>
      <c r="C67" s="57">
        <f t="shared" ref="C67:L67" si="23">C12</f>
        <v>2350.84</v>
      </c>
      <c r="D67" s="57">
        <f t="shared" si="23"/>
        <v>2679.72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6685.8899999999994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1655.33</v>
      </c>
      <c r="C69" s="59">
        <f t="shared" ref="C69:AG69" si="25">+C67+C68</f>
        <v>2350.84</v>
      </c>
      <c r="D69" s="59">
        <f t="shared" si="25"/>
        <v>2679.72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6685.8899999999994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1.9399999999998272</v>
      </c>
      <c r="C70" s="57">
        <f t="shared" si="26"/>
        <v>-0.42859999999973297</v>
      </c>
      <c r="D70" s="57">
        <f t="shared" si="26"/>
        <v>1.8099999999999454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3.3214000000000397</v>
      </c>
    </row>
    <row r="71" spans="1:34" ht="95.25" customHeight="1" x14ac:dyDescent="0.25">
      <c r="A71" s="77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J61" sqref="AJ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5007.5200000000004</v>
      </c>
      <c r="C12" s="26">
        <v>2850.44</v>
      </c>
      <c r="D12" s="26">
        <v>1456.58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9314.5400000000009</v>
      </c>
      <c r="AI12" s="26">
        <v>9250.82</v>
      </c>
      <c r="AJ12" s="69">
        <f>+AI12-AH12</f>
        <v>-63.720000000001164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880.5</v>
      </c>
      <c r="C15" s="23">
        <v>453</v>
      </c>
      <c r="D15" s="23">
        <v>254.5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1588</v>
      </c>
    </row>
    <row r="16" spans="1:36" s="32" customFormat="1" x14ac:dyDescent="0.25">
      <c r="A16" s="30" t="s">
        <v>20</v>
      </c>
      <c r="B16" s="31">
        <v>271</v>
      </c>
      <c r="C16" s="31">
        <v>183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454</v>
      </c>
      <c r="AJ16" s="70"/>
    </row>
    <row r="17" spans="1:36" s="47" customFormat="1" x14ac:dyDescent="0.25">
      <c r="A17" s="46" t="s">
        <v>27</v>
      </c>
      <c r="B17" s="22">
        <f>B16*$B$8</f>
        <v>1552.8300000000002</v>
      </c>
      <c r="C17" s="22">
        <f>C16*$B$8</f>
        <v>1048.5900000000001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2601.42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271</v>
      </c>
      <c r="C22" s="20">
        <f t="shared" ref="C22:AG23" si="5">+C16+C18+C20</f>
        <v>183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454</v>
      </c>
    </row>
    <row r="23" spans="1:36" s="47" customFormat="1" x14ac:dyDescent="0.25">
      <c r="A23" s="48" t="s">
        <v>26</v>
      </c>
      <c r="B23" s="19">
        <f>+B17+B19+B21</f>
        <v>1552.8300000000002</v>
      </c>
      <c r="C23" s="19">
        <f t="shared" si="5"/>
        <v>1048.5900000000001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2601.42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8" x14ac:dyDescent="0.25">
      <c r="A49" s="17" t="s">
        <v>14</v>
      </c>
      <c r="B49" s="44">
        <v>2096.92</v>
      </c>
      <c r="C49" s="44">
        <v>1162.06</v>
      </c>
      <c r="D49" s="44">
        <v>871.68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4130.66</v>
      </c>
    </row>
    <row r="50" spans="1:38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8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8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8" x14ac:dyDescent="0.25">
      <c r="A53" s="17" t="s">
        <v>18</v>
      </c>
      <c r="B53" s="44">
        <v>481.9</v>
      </c>
      <c r="C53" s="44">
        <v>189.78</v>
      </c>
      <c r="D53" s="44">
        <v>331.8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1003.48</v>
      </c>
    </row>
    <row r="54" spans="1:38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8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8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8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  <c r="AL57" s="12" t="s">
        <v>131</v>
      </c>
    </row>
    <row r="58" spans="1:38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8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8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8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8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8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8" s="47" customFormat="1" x14ac:dyDescent="0.25">
      <c r="A64" s="51" t="s">
        <v>92</v>
      </c>
      <c r="B64" s="53">
        <f>+B15+B23+B31+B39+B47+B48+B49+B50+B51+B52+B53+B54+B55+B56+B57+B58+B59+B60+B61+B62+B63</f>
        <v>5012.1499999999996</v>
      </c>
      <c r="C64" s="53">
        <f t="shared" ref="C64:AG64" si="21">+C15+C23+C31+C39+C47+C48+C49+C50+C51+C52+C53+C54+C55+C56+C57+C58+C59+C60+C61+C62+C63</f>
        <v>2853.4300000000003</v>
      </c>
      <c r="D64" s="53">
        <f t="shared" si="21"/>
        <v>1457.9799999999998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9323.56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5007.5200000000004</v>
      </c>
      <c r="C67" s="57">
        <f t="shared" ref="C67:L67" si="23">C12</f>
        <v>2850.44</v>
      </c>
      <c r="D67" s="57">
        <f t="shared" si="23"/>
        <v>1456.58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9314.5400000000009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5007.5200000000004</v>
      </c>
      <c r="C69" s="59">
        <f t="shared" ref="C69:AG69" si="25">+C67+C68</f>
        <v>2850.44</v>
      </c>
      <c r="D69" s="59">
        <f t="shared" si="25"/>
        <v>1456.58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9314.5400000000009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4.6299999999991996</v>
      </c>
      <c r="C70" s="57">
        <f t="shared" si="26"/>
        <v>2.9900000000002365</v>
      </c>
      <c r="D70" s="57">
        <f t="shared" si="26"/>
        <v>1.3999999999998636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9.0199999999992997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767.11</v>
      </c>
      <c r="C12" s="26">
        <v>1272.33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2039.44</v>
      </c>
      <c r="AI12" s="26">
        <v>2018.42</v>
      </c>
      <c r="AJ12" s="69">
        <f>+AI12-AH12</f>
        <v>-21.019999999999982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12.5</v>
      </c>
    </row>
    <row r="16" spans="1:36" s="32" customFormat="1" x14ac:dyDescent="0.25">
      <c r="A16" s="30" t="s">
        <v>20</v>
      </c>
      <c r="B16" s="31">
        <v>46</v>
      </c>
      <c r="C16" s="31">
        <v>93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139</v>
      </c>
      <c r="AJ16" s="70"/>
    </row>
    <row r="17" spans="1:36" s="47" customFormat="1" x14ac:dyDescent="0.25">
      <c r="A17" s="46" t="s">
        <v>27</v>
      </c>
      <c r="B17" s="22">
        <f>B16*$B$8</f>
        <v>263.58000000000004</v>
      </c>
      <c r="C17" s="22">
        <f>C16*$B$8</f>
        <v>532.89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796.47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93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139</v>
      </c>
    </row>
    <row r="23" spans="1:36" s="47" customFormat="1" x14ac:dyDescent="0.25">
      <c r="A23" s="48" t="s">
        <v>26</v>
      </c>
      <c r="B23" s="19">
        <f>+B17+B19+B21</f>
        <v>263.58000000000004</v>
      </c>
      <c r="C23" s="19">
        <f t="shared" si="5"/>
        <v>532.89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796.47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484.69</v>
      </c>
      <c r="C49" s="44">
        <v>547.02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1031.71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1.46</v>
      </c>
      <c r="C53" s="44">
        <v>121.88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123.33999999999999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23.82</v>
      </c>
      <c r="C55" s="44">
        <v>7.88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52.6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52.6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773.55000000000007</v>
      </c>
      <c r="C64" s="53">
        <f t="shared" ref="C64:AG64" si="21">+C15+C23+C31+C39+C47+C48+C49+C50+C51+C52+C53+C54+C55+C56+C57+C58+C59+C60+C61+C62+C63</f>
        <v>1274.77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2048.3200000000002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767.11</v>
      </c>
      <c r="C67" s="57">
        <f t="shared" ref="C67:L67" si="23">C12</f>
        <v>1272.33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2039.44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767.11</v>
      </c>
      <c r="C69" s="59">
        <f t="shared" ref="C69:AG69" si="25">+C67+C68</f>
        <v>1272.33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2039.44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6.4400000000000546</v>
      </c>
      <c r="C70" s="57">
        <f t="shared" si="26"/>
        <v>2.4400000000000546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8.8800000000001091</v>
      </c>
    </row>
    <row r="71" spans="1:34" ht="102.7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723.71</v>
      </c>
      <c r="C12" s="26">
        <v>1303.5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2027.21</v>
      </c>
      <c r="AI12" s="26">
        <v>2027.21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31.5</v>
      </c>
      <c r="C15" s="23">
        <v>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32.5</v>
      </c>
    </row>
    <row r="16" spans="1:36" s="32" customFormat="1" x14ac:dyDescent="0.25">
      <c r="A16" s="30" t="s">
        <v>20</v>
      </c>
      <c r="B16" s="31">
        <v>64</v>
      </c>
      <c r="C16" s="31">
        <v>114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178</v>
      </c>
      <c r="AJ16" s="70"/>
    </row>
    <row r="17" spans="1:36" s="47" customFormat="1" x14ac:dyDescent="0.25">
      <c r="A17" s="46" t="s">
        <v>27</v>
      </c>
      <c r="B17" s="22">
        <f>B16*$B$8</f>
        <v>366.72</v>
      </c>
      <c r="C17" s="22">
        <f>C16*$B$8</f>
        <v>653.22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1019.94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64</v>
      </c>
      <c r="C22" s="20">
        <f t="shared" ref="C22:AG23" si="5">+C16+C18+C20</f>
        <v>114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178</v>
      </c>
    </row>
    <row r="23" spans="1:36" s="47" customFormat="1" x14ac:dyDescent="0.25">
      <c r="A23" s="48" t="s">
        <v>26</v>
      </c>
      <c r="B23" s="19">
        <f>+B17+B19+B21</f>
        <v>366.72</v>
      </c>
      <c r="C23" s="19">
        <f t="shared" si="5"/>
        <v>653.22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1019.94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137.52000000000001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137.52000000000001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137.52000000000001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137.52000000000001</v>
      </c>
    </row>
    <row r="40" spans="1:34" x14ac:dyDescent="0.25">
      <c r="A40" s="13" t="s">
        <v>43</v>
      </c>
      <c r="B40" s="36">
        <v>16.23</v>
      </c>
      <c r="C40" s="36">
        <v>21.49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37.72</v>
      </c>
    </row>
    <row r="41" spans="1:34" s="47" customFormat="1" x14ac:dyDescent="0.25">
      <c r="A41" s="46" t="s">
        <v>44</v>
      </c>
      <c r="B41" s="22">
        <f>B40*$B$8</f>
        <v>92.997900000000016</v>
      </c>
      <c r="C41" s="22">
        <f t="shared" ref="C41:AG41" si="16">C40*$B$8</f>
        <v>123.1377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216.13560000000001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16.23</v>
      </c>
      <c r="C46" s="20">
        <f t="shared" ref="C46:AG47" si="19">+C40+C42+C44</f>
        <v>21.49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37.72</v>
      </c>
    </row>
    <row r="47" spans="1:34" s="47" customFormat="1" x14ac:dyDescent="0.25">
      <c r="A47" s="48" t="s">
        <v>48</v>
      </c>
      <c r="B47" s="19">
        <f>+B41+B43+B45</f>
        <v>92.997900000000016</v>
      </c>
      <c r="C47" s="19">
        <f t="shared" si="19"/>
        <v>123.1377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216.13560000000001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205.14</v>
      </c>
      <c r="C49" s="44">
        <v>240.69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445.83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29.98</v>
      </c>
      <c r="C53" s="44">
        <v>144.93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174.91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726.33789999999999</v>
      </c>
      <c r="C64" s="53">
        <f t="shared" ref="C64:AG64" si="21">+C15+C23+C31+C39+C47+C48+C49+C50+C51+C52+C53+C54+C55+C56+C57+C58+C59+C60+C61+C62+C63</f>
        <v>1300.4977000000001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2026.8356000000001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723.71</v>
      </c>
      <c r="C67" s="57">
        <f t="shared" ref="C67:L67" si="23">C12</f>
        <v>1303.5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2027.21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723.71</v>
      </c>
      <c r="C69" s="59">
        <f t="shared" ref="C69:AG69" si="25">+C67+C68</f>
        <v>1303.5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2027.21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2.6278999999999542</v>
      </c>
      <c r="C70" s="57">
        <f t="shared" si="26"/>
        <v>-3.0022999999998774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-0.37439999999992324</v>
      </c>
    </row>
    <row r="71" spans="1:34" ht="96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1366.89</v>
      </c>
      <c r="C12" s="26">
        <v>4907.5600000000004</v>
      </c>
      <c r="D12" s="26">
        <v>2013.04</v>
      </c>
      <c r="E12" s="26">
        <v>5749.89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14037.380000000001</v>
      </c>
      <c r="AI12" s="26">
        <v>13930.18</v>
      </c>
      <c r="AJ12" s="69">
        <f>+AI12-AH12</f>
        <v>-107.20000000000073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309</v>
      </c>
      <c r="C15" s="23">
        <v>531.5</v>
      </c>
      <c r="D15" s="23">
        <v>101.5</v>
      </c>
      <c r="E15" s="23">
        <v>572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1514</v>
      </c>
    </row>
    <row r="16" spans="1:36" s="32" customFormat="1" x14ac:dyDescent="0.25">
      <c r="A16" s="30" t="s">
        <v>20</v>
      </c>
      <c r="B16" s="31">
        <v>40</v>
      </c>
      <c r="C16" s="31">
        <v>280</v>
      </c>
      <c r="D16" s="31">
        <v>120</v>
      </c>
      <c r="E16" s="31">
        <v>266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706</v>
      </c>
      <c r="AJ16" s="70"/>
    </row>
    <row r="17" spans="1:36" s="47" customFormat="1" x14ac:dyDescent="0.25">
      <c r="A17" s="46" t="s">
        <v>27</v>
      </c>
      <c r="B17" s="22">
        <f>B16*$B$8</f>
        <v>229.20000000000002</v>
      </c>
      <c r="C17" s="22">
        <f>C16*$B$8</f>
        <v>1604.4</v>
      </c>
      <c r="D17" s="22">
        <f t="shared" ref="D17:AG17" si="2">D16*$B$8</f>
        <v>687.6</v>
      </c>
      <c r="E17" s="22">
        <f t="shared" si="2"/>
        <v>1524.18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4045.38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AG23" si="5">+C16+C18+C20</f>
        <v>280</v>
      </c>
      <c r="D22" s="20">
        <f t="shared" si="5"/>
        <v>120</v>
      </c>
      <c r="E22" s="20">
        <f t="shared" si="5"/>
        <v>266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706</v>
      </c>
    </row>
    <row r="23" spans="1:36" s="47" customFormat="1" x14ac:dyDescent="0.25">
      <c r="A23" s="48" t="s">
        <v>26</v>
      </c>
      <c r="B23" s="19">
        <f>+B17+B19+B21</f>
        <v>229.20000000000002</v>
      </c>
      <c r="C23" s="19">
        <f t="shared" si="5"/>
        <v>1604.4</v>
      </c>
      <c r="D23" s="19">
        <f t="shared" si="5"/>
        <v>687.6</v>
      </c>
      <c r="E23" s="19">
        <f t="shared" si="5"/>
        <v>1524.18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4045.38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771.21</v>
      </c>
      <c r="C49" s="44">
        <v>2455.46</v>
      </c>
      <c r="D49" s="44"/>
      <c r="E49" s="44">
        <v>3149.39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6376.0599999999995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1026.95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1026.95</v>
      </c>
    </row>
    <row r="53" spans="1:34" x14ac:dyDescent="0.25">
      <c r="A53" s="17" t="s">
        <v>18</v>
      </c>
      <c r="B53" s="44">
        <v>60.67</v>
      </c>
      <c r="C53" s="44">
        <v>319.66000000000003</v>
      </c>
      <c r="D53" s="44">
        <v>201.29</v>
      </c>
      <c r="E53" s="44">
        <v>494.34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1075.96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1370.0800000000002</v>
      </c>
      <c r="C64" s="53">
        <f t="shared" ref="C64:AG64" si="21">+C15+C23+C31+C39+C47+C48+C49+C50+C51+C52+C53+C54+C55+C56+C57+C58+C59+C60+C61+C62+C63</f>
        <v>4911.0200000000004</v>
      </c>
      <c r="D64" s="53">
        <f t="shared" si="21"/>
        <v>2017.3400000000001</v>
      </c>
      <c r="E64" s="53">
        <f t="shared" si="21"/>
        <v>5756.91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14055.35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1366.89</v>
      </c>
      <c r="C67" s="57">
        <f t="shared" ref="C67:L67" si="23">C12</f>
        <v>4907.5600000000004</v>
      </c>
      <c r="D67" s="57">
        <f t="shared" si="23"/>
        <v>2013.04</v>
      </c>
      <c r="E67" s="57">
        <f t="shared" si="23"/>
        <v>5749.89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14037.380000000001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1366.89</v>
      </c>
      <c r="C69" s="59">
        <f t="shared" ref="C69:AG69" si="25">+C67+C68</f>
        <v>4907.5600000000004</v>
      </c>
      <c r="D69" s="59">
        <f t="shared" si="25"/>
        <v>2013.04</v>
      </c>
      <c r="E69" s="59">
        <f t="shared" si="25"/>
        <v>5749.89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14037.380000000001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3.1900000000000546</v>
      </c>
      <c r="C70" s="57">
        <f t="shared" si="26"/>
        <v>3.4600000000000364</v>
      </c>
      <c r="D70" s="57">
        <f t="shared" si="26"/>
        <v>4.3000000000001819</v>
      </c>
      <c r="E70" s="57">
        <f t="shared" si="26"/>
        <v>7.0199999999995271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17.9699999999998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2022-07-26T19:48:27Z</dcterms:modified>
</cp:coreProperties>
</file>