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7590" windowHeight="10890" firstSheet="1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H31" i="149" l="1"/>
  <c r="P31" i="149"/>
  <c r="X31" i="149"/>
  <c r="AF31" i="149"/>
  <c r="L31" i="150"/>
  <c r="X31" i="150"/>
  <c r="AF31" i="150"/>
  <c r="D31" i="149"/>
  <c r="L31" i="149"/>
  <c r="T31" i="149"/>
  <c r="AB31" i="149"/>
  <c r="D31" i="150"/>
  <c r="H31" i="150"/>
  <c r="P31" i="150"/>
  <c r="T31" i="150"/>
  <c r="AB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S64" i="151"/>
  <c r="S70" i="151" s="1"/>
  <c r="Y64" i="149"/>
  <c r="Y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49"/>
  <c r="AC70" i="149" s="1"/>
  <c r="U64" i="149"/>
  <c r="U70" i="149" s="1"/>
  <c r="M64" i="149"/>
  <c r="M70" i="149" s="1"/>
  <c r="E64" i="149"/>
  <c r="E70" i="149" s="1"/>
  <c r="AA64" i="151"/>
  <c r="AA70" i="151" s="1"/>
  <c r="K64" i="151"/>
  <c r="K70" i="151" s="1"/>
  <c r="Q64" i="149"/>
  <c r="Q70" i="149" s="1"/>
  <c r="C64" i="151"/>
  <c r="C70" i="151" s="1"/>
  <c r="AG64" i="149"/>
  <c r="AG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L39" i="146"/>
  <c r="P39" i="146"/>
  <c r="X39" i="146"/>
  <c r="AB39" i="146"/>
  <c r="E47" i="146"/>
  <c r="I47" i="146"/>
  <c r="Q47" i="146"/>
  <c r="Y47" i="146"/>
  <c r="AG47" i="146"/>
  <c r="H39" i="146"/>
  <c r="T39" i="146"/>
  <c r="AF39" i="146"/>
  <c r="M47" i="146"/>
  <c r="U47" i="146"/>
  <c r="AC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D68" i="40"/>
  <c r="AE68" i="40"/>
  <c r="AF68" i="40"/>
  <c r="AG68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39" i="40" l="1"/>
  <c r="V39" i="40"/>
  <c r="Y23" i="40"/>
  <c r="AC23" i="40"/>
  <c r="U39" i="40"/>
  <c r="AA47" i="40"/>
  <c r="AB47" i="40"/>
  <c r="AG69" i="40"/>
  <c r="AC69" i="40"/>
  <c r="Y69" i="40"/>
  <c r="U69" i="40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Z64" i="40" l="1"/>
  <c r="Z70" i="40" s="1"/>
  <c r="AD64" i="40"/>
  <c r="AD70" i="40" s="1"/>
  <c r="L69" i="40"/>
  <c r="Y64" i="40"/>
  <c r="Y70" i="40" s="1"/>
  <c r="V64" i="40"/>
  <c r="AE64" i="40"/>
  <c r="AE70" i="40" s="1"/>
  <c r="T64" i="40"/>
  <c r="T70" i="40" s="1"/>
  <c r="AA64" i="40"/>
  <c r="AA70" i="40" s="1"/>
  <c r="AF64" i="40"/>
  <c r="AF70" i="40" s="1"/>
  <c r="D69" i="40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I39" i="40" l="1"/>
  <c r="H39" i="40"/>
  <c r="J39" i="40"/>
  <c r="K47" i="40"/>
  <c r="G47" i="40"/>
  <c r="C47" i="40"/>
  <c r="D39" i="40"/>
  <c r="K23" i="40"/>
  <c r="G23" i="40"/>
  <c r="F39" i="40"/>
  <c r="E23" i="40"/>
  <c r="L39" i="40"/>
  <c r="E47" i="40"/>
  <c r="E39" i="40"/>
  <c r="E64" i="40" s="1"/>
  <c r="E70" i="40" s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<sst xmlns="http://schemas.openxmlformats.org/spreadsheetml/2006/main" count="735" uniqueCount="129">
  <si>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</si>
  <si>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</si>
  <si>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</si>
  <si>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</si>
  <si>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</si>
  <si>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</si>
  <si>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</si>
  <si>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</si>
  <si>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</si>
  <si>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</si>
  <si>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</si>
  <si>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</si>
  <si>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</si>
  <si>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</si>
  <si>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</si>
  <si>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</si>
  <si>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</si>
  <si>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</si>
  <si>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</si>
  <si>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</si>
  <si>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</si>
  <si>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</si>
  <si>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</si>
  <si>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</si>
  <si>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</si>
  <si>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</si>
  <si>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</si>
  <si>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</si>
  <si>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</si>
  <si>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</si>
  <si>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</si>
  <si>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</si>
  <si>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</si>
  <si>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</si>
  <si>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</si>
  <si>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</si>
  <si>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</si>
  <si>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</si>
  <si>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</si>
  <si>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</si>
  <si>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</si>
  <si>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</si>
  <si>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</si>
  <si>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</si>
  <si>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</si>
  <si>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</si>
  <si>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</si>
  <si>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</si>
  <si>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</si>
  <si>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</si>
  <si>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</si>
  <si>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</si>
  <si>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</si>
  <si>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</si>
  <si>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</si>
  <si>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</si>
  <si>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</si>
  <si>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</si>
  <si>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</si>
  <si>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</si>
  <si>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</si>
  <si>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</si>
  <si>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</si>
  <si>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</si>
  <si>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</si>
  <si>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</si>
  <si>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</si>
  <si>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</si>
  <si>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</si>
  <si>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</si>
  <si>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</si>
  <si>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</si>
  <si>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</si>
  <si>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</si>
  <si>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</si>
  <si>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</si>
  <si>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</si>
  <si>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</si>
  <si>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</si>
  <si>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</si>
  <si>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</si>
  <si>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</si>
  <si>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</si>
  <si>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</si>
  <si>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</si>
  <si>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</si>
  <si>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</si>
  <si>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</si>
  <si>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</si>
  <si>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</si>
  <si>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</si>
  <si>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</si>
  <si>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</si>
  <si>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</si>
  <si>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</si>
  <si>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</si>
  <si>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</si>
  <si>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</si>
  <si>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</si>
  <si>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</si>
  <si>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</si>
  <si>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</si>
  <si>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</si>
  <si>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</si>
  <si>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</si>
  <si>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</si>
  <si>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</si>
  <si>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</si>
  <si>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</si>
  <si>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</si>
  <si>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</si>
  <si>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</si>
  <si>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</si>
  <si>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</si>
  <si>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</si>
  <si>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</si>
  <si>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</si>
  <si>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</si>
  <si>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</si>
  <si>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</si>
  <si>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</si>
  <si>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</si>
  <si>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</si>
  <si>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36.50</t>
  </si>
  <si>
    <t>r/f 100.00</t>
  </si>
  <si>
    <t>mal registro 2 $.</t>
  </si>
  <si>
    <t>compartio biopago caja05.</t>
  </si>
  <si>
    <t>se carho 10.00 de mas</t>
  </si>
  <si>
    <t>en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</si>
</sst>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45460.770000000004</v>
      </c>
      <c r="C2" s="42">
        <f>MODELO!AH12</f>
        <v>25647.43</v>
      </c>
      <c r="D2" s="42">
        <f>EXQUISITECES!AH12</f>
        <v>6638.31</v>
      </c>
      <c r="E2" s="42">
        <f>HOYADA!AH12</f>
        <v>8412.9</v>
      </c>
      <c r="F2" s="42">
        <f>FARMASTOP!AH12</f>
        <v>1804.77</v>
      </c>
      <c r="G2" s="42">
        <f>BOCAS!AH12</f>
        <v>1558.97</v>
      </c>
      <c r="H2" s="42">
        <f>LAGUNETICA!AH12</f>
        <v>13365.359999999999</v>
      </c>
      <c r="I2" s="42">
        <f>SANANTONIO!AH12</f>
        <v>0</v>
      </c>
      <c r="J2" s="42">
        <f>SUM(B2:I2)</f>
        <v>102888.51000000001</v>
      </c>
    </row>
    <row r="3" spans="1:10" x14ac:dyDescent="0.25">
      <c r="A3" s="45" t="s">
        <v>0</v>
      </c>
      <c r="B3" s="42">
        <f>AUTOMERCADO!AH15</f>
        <v>2231</v>
      </c>
      <c r="C3" s="42">
        <f>MODELO!AH15</f>
        <v>1156.5</v>
      </c>
      <c r="D3" s="42">
        <f>EXQUISITECES!AH15</f>
        <v>254.5</v>
      </c>
      <c r="E3" s="42">
        <f>HOYADA!AH15</f>
        <v>1368.5</v>
      </c>
      <c r="F3" s="42">
        <f>FARMASTOP!AH15</f>
        <v>109</v>
      </c>
      <c r="G3" s="42">
        <f>BOCAS!AH15</f>
        <v>132.5</v>
      </c>
      <c r="H3" s="42">
        <f>LAGUNETICA!AH15</f>
        <v>1671</v>
      </c>
      <c r="I3" s="42">
        <f>SANANTONIO!AH15</f>
        <v>0</v>
      </c>
      <c r="J3" s="42">
        <f t="shared" ref="J3:J52" si="0">SUM(B3:I3)</f>
        <v>6923</v>
      </c>
    </row>
    <row r="4" spans="1:10" x14ac:dyDescent="0.25">
      <c r="A4" s="70" t="s">
        <v>20</v>
      </c>
      <c r="B4" s="42">
        <f>AUTOMERCADO!AH16</f>
        <v>2775</v>
      </c>
      <c r="C4" s="42">
        <f>MODELO!AH16</f>
        <v>1377</v>
      </c>
      <c r="D4" s="42">
        <f>EXQUISITECES!AH16</f>
        <v>428</v>
      </c>
      <c r="E4" s="42">
        <f>HOYADA!AH16</f>
        <v>271</v>
      </c>
      <c r="F4" s="42">
        <f>FARMASTOP!AH16</f>
        <v>10</v>
      </c>
      <c r="G4" s="42">
        <f>BOCAS!AH16</f>
        <v>107</v>
      </c>
      <c r="H4" s="42">
        <f>LAGUNETICA!AH16</f>
        <v>742</v>
      </c>
      <c r="I4" s="42">
        <f>SANANTONIO!AH16</f>
        <v>0</v>
      </c>
      <c r="J4" s="42">
        <f t="shared" si="0"/>
        <v>5710</v>
      </c>
    </row>
    <row r="5" spans="1:10" x14ac:dyDescent="0.25">
      <c r="A5" s="45" t="s">
        <v>27</v>
      </c>
      <c r="B5" s="42">
        <f>AUTOMERCADO!AH17</f>
        <v>15956.25</v>
      </c>
      <c r="C5" s="42">
        <f>MODELO!AH17</f>
        <v>7917.75</v>
      </c>
      <c r="D5" s="42">
        <f>EXQUISITECES!AH17</f>
        <v>2461</v>
      </c>
      <c r="E5" s="42">
        <f>HOYADA!AH17</f>
        <v>1558.25</v>
      </c>
      <c r="F5" s="42">
        <f>FARMASTOP!AH17</f>
        <v>67.5</v>
      </c>
      <c r="G5" s="42">
        <f>BOCAS!AH17</f>
        <v>615.25</v>
      </c>
      <c r="H5" s="42">
        <f>LAGUNETICA!AH17</f>
        <v>4266.5</v>
      </c>
      <c r="I5" s="42">
        <f>SANANTONIO!AH17</f>
        <v>0</v>
      </c>
      <c r="J5" s="42">
        <f t="shared" si="0"/>
        <v>32842.5</v>
      </c>
    </row>
    <row r="6" spans="1:10" x14ac:dyDescent="0.25">
      <c r="A6" s="70" t="s">
        <v>23</v>
      </c>
      <c r="B6" s="42">
        <f>AUTOMERCADO!AH18</f>
        <v>48</v>
      </c>
      <c r="C6" s="42">
        <f>MODELO!AH18</f>
        <v>262</v>
      </c>
      <c r="D6" s="42">
        <f>EXQUISITECES!AH18</f>
        <v>0</v>
      </c>
      <c r="E6" s="42">
        <f>HOYADA!AH18</f>
        <v>0</v>
      </c>
      <c r="F6" s="42">
        <f>FARMASTOP!AH18</f>
        <v>50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360</v>
      </c>
    </row>
    <row r="7" spans="1:10" x14ac:dyDescent="0.25">
      <c r="A7" s="45" t="s">
        <v>27</v>
      </c>
      <c r="B7" s="42">
        <f>AUTOMERCADO!AH19</f>
        <v>276.95999999999998</v>
      </c>
      <c r="C7" s="42">
        <f>MODELO!AH19</f>
        <v>1511.7399999999998</v>
      </c>
      <c r="D7" s="42">
        <f>EXQUISITECES!AH19</f>
        <v>0</v>
      </c>
      <c r="E7" s="42">
        <f>HOYADA!AH19</f>
        <v>0</v>
      </c>
      <c r="F7" s="42">
        <f>FARMASTOP!AH19</f>
        <v>287.5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2076.1999999999998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10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10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57.699999999999996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57.699999999999996</v>
      </c>
    </row>
    <row r="10" spans="1:10" x14ac:dyDescent="0.25">
      <c r="A10" s="46" t="s">
        <v>25</v>
      </c>
      <c r="B10" s="42">
        <f>AUTOMERCADO!AH22</f>
        <v>2823</v>
      </c>
      <c r="C10" s="42">
        <f>MODELO!AH22</f>
        <v>1639</v>
      </c>
      <c r="D10" s="42">
        <f>EXQUISITECES!AH22</f>
        <v>428</v>
      </c>
      <c r="E10" s="42">
        <f>HOYADA!AH22</f>
        <v>271</v>
      </c>
      <c r="F10" s="42">
        <f>FARMASTOP!AH22</f>
        <v>70</v>
      </c>
      <c r="G10" s="42">
        <f>BOCAS!AH22</f>
        <v>107</v>
      </c>
      <c r="H10" s="42">
        <f>LAGUNETICA!AH22</f>
        <v>742</v>
      </c>
      <c r="I10" s="42">
        <f>SANANTONIO!AH22</f>
        <v>0</v>
      </c>
      <c r="J10" s="42">
        <f t="shared" si="0"/>
        <v>6080</v>
      </c>
    </row>
    <row r="11" spans="1:10" x14ac:dyDescent="0.25">
      <c r="A11" s="46" t="s">
        <v>26</v>
      </c>
      <c r="B11" s="42">
        <f>AUTOMERCADO!AH23</f>
        <v>16233.210000000001</v>
      </c>
      <c r="C11" s="42">
        <f>MODELO!AH23</f>
        <v>9429.49</v>
      </c>
      <c r="D11" s="42">
        <f>EXQUISITECES!AH23</f>
        <v>2461</v>
      </c>
      <c r="E11" s="42">
        <f>HOYADA!AH23</f>
        <v>1558.25</v>
      </c>
      <c r="F11" s="42">
        <f>FARMASTOP!AH23</f>
        <v>412.7</v>
      </c>
      <c r="G11" s="42">
        <f>BOCAS!AH23</f>
        <v>615.25</v>
      </c>
      <c r="H11" s="42">
        <f>LAGUNETICA!AH23</f>
        <v>4266.5</v>
      </c>
      <c r="I11" s="42">
        <f>SANANTONIO!AH23</f>
        <v>0</v>
      </c>
      <c r="J11" s="42">
        <f t="shared" si="0"/>
        <v>34976.400000000001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0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0</v>
      </c>
    </row>
    <row r="20" spans="1:10" x14ac:dyDescent="0.25">
      <c r="A20" s="45" t="s">
        <v>34</v>
      </c>
      <c r="B20" s="42">
        <f>AUTOMERCADO!AH32</f>
        <v>250.15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250.15</v>
      </c>
    </row>
    <row r="21" spans="1:10" x14ac:dyDescent="0.25">
      <c r="A21" s="45" t="s">
        <v>35</v>
      </c>
      <c r="B21" s="42">
        <f>AUTOMERCADO!AH33</f>
        <v>1438.3625000000002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1438.3625000000002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250.15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250.15</v>
      </c>
    </row>
    <row r="27" spans="1:10" x14ac:dyDescent="0.25">
      <c r="A27" s="46" t="s">
        <v>42</v>
      </c>
      <c r="B27" s="42">
        <f>AUTOMERCADO!AH39</f>
        <v>1438.3625000000002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1438.3625000000002</v>
      </c>
    </row>
    <row r="28" spans="1:10" x14ac:dyDescent="0.25">
      <c r="A28" s="45" t="s">
        <v>43</v>
      </c>
      <c r="B28" s="42">
        <f>AUTOMERCADO!AH40</f>
        <v>133.82</v>
      </c>
      <c r="C28" s="42">
        <f>MODELO!AH40</f>
        <v>41.25</v>
      </c>
      <c r="D28" s="42">
        <f>EXQUISITECES!AH40</f>
        <v>50.32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225.39</v>
      </c>
    </row>
    <row r="29" spans="1:10" x14ac:dyDescent="0.25">
      <c r="A29" s="45" t="s">
        <v>44</v>
      </c>
      <c r="B29" s="42">
        <f>AUTOMERCADO!AH41</f>
        <v>769.46500000000015</v>
      </c>
      <c r="C29" s="42">
        <f>MODELO!AH41</f>
        <v>237.18750000000003</v>
      </c>
      <c r="D29" s="42">
        <f>EXQUISITECES!AH41</f>
        <v>289.33999999999997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1295.9925000000001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133.82</v>
      </c>
      <c r="C34" s="42">
        <f>MODELO!AH46</f>
        <v>41.25</v>
      </c>
      <c r="D34" s="42">
        <f>EXQUISITECES!AH46</f>
        <v>50.32</v>
      </c>
      <c r="E34" s="42">
        <f>HOYADA!AH46</f>
        <v>0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225.39</v>
      </c>
    </row>
    <row r="35" spans="1:10" x14ac:dyDescent="0.25">
      <c r="A35" s="46" t="s">
        <v>48</v>
      </c>
      <c r="B35" s="42">
        <f>AUTOMERCADO!AH47</f>
        <v>769.46500000000015</v>
      </c>
      <c r="C35" s="42">
        <f>MODELO!AH47</f>
        <v>237.18750000000003</v>
      </c>
      <c r="D35" s="42">
        <f>EXQUISITECES!AH47</f>
        <v>289.33999999999997</v>
      </c>
      <c r="E35" s="42">
        <f>HOYADA!AH47</f>
        <v>0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1295.9925000000001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21078.409999999996</v>
      </c>
      <c r="C37" s="42">
        <f>MODELO!AH49</f>
        <v>6962.13</v>
      </c>
      <c r="D37" s="42">
        <f>EXQUISITECES!AH49</f>
        <v>2566.9700000000003</v>
      </c>
      <c r="E37" s="42">
        <f>HOYADA!AH49</f>
        <v>3546.97</v>
      </c>
      <c r="F37" s="42">
        <f>FARMASTOP!AH49</f>
        <v>1163.81</v>
      </c>
      <c r="G37" s="42">
        <f>BOCAS!AH49</f>
        <v>314.01</v>
      </c>
      <c r="H37" s="42">
        <f>LAGUNETICA!AH49</f>
        <v>4050.0699999999997</v>
      </c>
      <c r="I37" s="42">
        <f>SANANTONIO!AH49</f>
        <v>0</v>
      </c>
      <c r="J37" s="42">
        <f t="shared" si="0"/>
        <v>39682.369999999995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1575.48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1575.48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2159.3100000000004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1782.79</v>
      </c>
      <c r="I40" s="42">
        <f>SANANTONIO!AH52</f>
        <v>0</v>
      </c>
      <c r="J40" s="42">
        <f t="shared" si="0"/>
        <v>3942.1000000000004</v>
      </c>
    </row>
    <row r="41" spans="1:10" x14ac:dyDescent="0.25">
      <c r="A41" s="71" t="s">
        <v>18</v>
      </c>
      <c r="B41" s="42">
        <f>AUTOMERCADO!AH53</f>
        <v>2583.5299999999997</v>
      </c>
      <c r="C41" s="42">
        <f>MODELO!AH53</f>
        <v>3523.9100000000003</v>
      </c>
      <c r="D41" s="42">
        <f>EXQUISITECES!AH53</f>
        <v>737.17000000000007</v>
      </c>
      <c r="E41" s="42">
        <f>HOYADA!AH53</f>
        <v>1931.3100000000002</v>
      </c>
      <c r="F41" s="42">
        <f>FARMASTOP!AH53</f>
        <v>43.989999999999995</v>
      </c>
      <c r="G41" s="42">
        <f>BOCAS!AH53</f>
        <v>243.98</v>
      </c>
      <c r="H41" s="42">
        <f>LAGUNETICA!AH53</f>
        <v>1597.61</v>
      </c>
      <c r="I41" s="42">
        <f>SANANTONIO!AH53</f>
        <v>0</v>
      </c>
      <c r="J41" s="42">
        <f t="shared" si="0"/>
        <v>10661.5</v>
      </c>
    </row>
    <row r="42" spans="1:10" x14ac:dyDescent="0.25">
      <c r="A42" s="71" t="s">
        <v>114</v>
      </c>
      <c r="B42" s="42">
        <f>AUTOMERCADO!AH54</f>
        <v>22.11</v>
      </c>
      <c r="C42" s="42">
        <f>MODELO!AH54</f>
        <v>64.77000000000001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86.88000000000001</v>
      </c>
    </row>
    <row r="43" spans="1:10" x14ac:dyDescent="0.25">
      <c r="A43" s="71" t="s">
        <v>52</v>
      </c>
      <c r="B43" s="42">
        <f>AUTOMERCADO!AH55</f>
        <v>1236.48</v>
      </c>
      <c r="C43" s="42">
        <f>MODELO!AH55</f>
        <v>239.64999999999998</v>
      </c>
      <c r="D43" s="42">
        <f>EXQUISITECES!AH55</f>
        <v>363.22</v>
      </c>
      <c r="E43" s="42">
        <f>HOYADA!AH55</f>
        <v>15.469999999999999</v>
      </c>
      <c r="F43" s="42">
        <f>FARMASTOP!AH55</f>
        <v>137.62</v>
      </c>
      <c r="G43" s="42">
        <f>BOCAS!AH55</f>
        <v>96.6</v>
      </c>
      <c r="H43" s="42">
        <f>LAGUNETICA!AH55</f>
        <v>27.310000000000002</v>
      </c>
      <c r="I43" s="42">
        <f>SANANTONIO!AH55</f>
        <v>0</v>
      </c>
      <c r="J43" s="42">
        <f t="shared" si="0"/>
        <v>2116.35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333.56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333.56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0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0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45592.567500000005</v>
      </c>
      <c r="C52" s="72">
        <f>MODELO!AH64</f>
        <v>25681.987500000003</v>
      </c>
      <c r="D52" s="72">
        <f>EXQUISITECES!AH64</f>
        <v>6672.1999999999989</v>
      </c>
      <c r="E52" s="72">
        <f>HOYADA!AH64</f>
        <v>8420.5</v>
      </c>
      <c r="F52" s="72">
        <f>FARMASTOP!AH64</f>
        <v>1867.12</v>
      </c>
      <c r="G52" s="72">
        <f>BOCAS!AH64</f>
        <v>1402.3399999999997</v>
      </c>
      <c r="H52" s="72">
        <f>LAGUNETICA!AH64</f>
        <v>13395.280000000002</v>
      </c>
      <c r="I52" s="72">
        <f>SANANTONIO!AH64</f>
        <v>0</v>
      </c>
      <c r="J52" s="72">
        <f t="shared" si="0"/>
        <v>103031.995</v>
      </c>
    </row>
    <row r="53" spans="1:10" x14ac:dyDescent="0.25">
      <c r="A53" s="54" t="s">
        <v>3</v>
      </c>
      <c r="B53" s="42">
        <f>B2</f>
        <v>45460.770000000004</v>
      </c>
      <c r="C53" s="42">
        <f t="shared" ref="C53:I53" si="1">C2</f>
        <v>25647.43</v>
      </c>
      <c r="D53" s="42">
        <f t="shared" si="1"/>
        <v>6638.31</v>
      </c>
      <c r="E53" s="42">
        <f t="shared" si="1"/>
        <v>8412.9</v>
      </c>
      <c r="F53" s="42">
        <f t="shared" si="1"/>
        <v>1804.77</v>
      </c>
      <c r="G53" s="42">
        <f t="shared" si="1"/>
        <v>1558.97</v>
      </c>
      <c r="H53" s="42">
        <f t="shared" si="1"/>
        <v>13365.359999999999</v>
      </c>
      <c r="I53" s="42">
        <f t="shared" si="1"/>
        <v>0</v>
      </c>
      <c r="J53" s="42">
        <f>J2</f>
        <v>102888.51000000001</v>
      </c>
    </row>
    <row r="54" spans="1:10" x14ac:dyDescent="0.25">
      <c r="A54" s="56" t="s">
        <v>95</v>
      </c>
      <c r="B54" s="42">
        <f>+B52-B53</f>
        <v>131.79750000000058</v>
      </c>
      <c r="C54" s="42">
        <f t="shared" ref="C54:I54" si="2">+C52-C53</f>
        <v>34.557500000002619</v>
      </c>
      <c r="D54" s="42">
        <f t="shared" si="2"/>
        <v>33.889999999998508</v>
      </c>
      <c r="E54" s="42">
        <f t="shared" si="2"/>
        <v>7.6000000000003638</v>
      </c>
      <c r="F54" s="42">
        <f t="shared" si="2"/>
        <v>62.349999999999909</v>
      </c>
      <c r="G54" s="42">
        <f t="shared" si="2"/>
        <v>-156.63000000000034</v>
      </c>
      <c r="H54" s="42">
        <f t="shared" si="2"/>
        <v>29.920000000003711</v>
      </c>
      <c r="I54" s="42">
        <f t="shared" si="2"/>
        <v>0</v>
      </c>
      <c r="J54" s="42">
        <f>+J52-J53</f>
        <v>143.48499999998603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K67" sqref="AK43:AM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5.75</v>
      </c>
      <c r="C8" s="1" t="s">
        <v>38</v>
      </c>
      <c r="D8" s="2"/>
    </row>
    <row r="9" spans="1:36" x14ac:dyDescent="0.25">
      <c r="A9" s="1" t="s">
        <v>22</v>
      </c>
      <c r="B9" s="23">
        <v>5.77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63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 t="s">
        <v>62</v>
      </c>
      <c r="K11" s="5" t="s">
        <v>64</v>
      </c>
      <c r="L11" s="5" t="s">
        <v>68</v>
      </c>
      <c r="M11" s="5" t="s">
        <v>80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5349.4</v>
      </c>
      <c r="C12" s="25">
        <v>4453.29</v>
      </c>
      <c r="D12" s="25">
        <v>2322.54</v>
      </c>
      <c r="E12" s="25">
        <v>5726.2</v>
      </c>
      <c r="F12" s="25">
        <v>5934.65</v>
      </c>
      <c r="G12" s="25">
        <v>5919.68</v>
      </c>
      <c r="H12" s="25">
        <v>7452.56</v>
      </c>
      <c r="I12" s="25">
        <v>1522.68</v>
      </c>
      <c r="J12" s="25">
        <v>1185</v>
      </c>
      <c r="K12" s="25">
        <v>3783.65</v>
      </c>
      <c r="L12" s="25">
        <v>1106.6400000000001</v>
      </c>
      <c r="M12" s="25">
        <v>704.48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45460.770000000004</v>
      </c>
      <c r="AI12" s="25">
        <v>44936.09</v>
      </c>
      <c r="AJ12" s="66">
        <f>+AI12-AH12</f>
        <v>-524.68000000000757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591.5</v>
      </c>
      <c r="C15" s="22">
        <v>174</v>
      </c>
      <c r="D15" s="22">
        <v>91</v>
      </c>
      <c r="E15" s="22">
        <v>525</v>
      </c>
      <c r="F15" s="22">
        <v>211</v>
      </c>
      <c r="G15" s="22">
        <v>120.5</v>
      </c>
      <c r="H15" s="22">
        <v>183.5</v>
      </c>
      <c r="I15" s="22">
        <v>97.5</v>
      </c>
      <c r="J15" s="22">
        <v>3.5</v>
      </c>
      <c r="K15" s="22">
        <v>67.5</v>
      </c>
      <c r="L15" s="22">
        <v>98</v>
      </c>
      <c r="M15" s="22">
        <v>68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2231</v>
      </c>
    </row>
    <row r="16" spans="1:36" s="31" customFormat="1" x14ac:dyDescent="0.25">
      <c r="A16" s="29" t="s">
        <v>20</v>
      </c>
      <c r="B16" s="30">
        <v>335</v>
      </c>
      <c r="C16" s="30">
        <v>150</v>
      </c>
      <c r="D16" s="30">
        <v>86</v>
      </c>
      <c r="E16" s="30">
        <v>241</v>
      </c>
      <c r="F16" s="30">
        <v>357</v>
      </c>
      <c r="G16" s="30">
        <v>416</v>
      </c>
      <c r="H16" s="30">
        <v>654</v>
      </c>
      <c r="I16" s="30">
        <v>105</v>
      </c>
      <c r="J16" s="30">
        <v>136</v>
      </c>
      <c r="K16" s="30">
        <v>254</v>
      </c>
      <c r="L16" s="30"/>
      <c r="M16" s="30">
        <v>41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2775</v>
      </c>
      <c r="AJ16" s="67"/>
    </row>
    <row r="17" spans="1:36" customFormat="1" x14ac:dyDescent="0.25">
      <c r="A17" s="45" t="s">
        <v>27</v>
      </c>
      <c r="B17" s="21">
        <f>B16*$B$8</f>
        <v>1926.25</v>
      </c>
      <c r="C17" s="21">
        <f>C16*$B$8</f>
        <v>862.5</v>
      </c>
      <c r="D17" s="21">
        <f t="shared" ref="D17:L17" si="2">D16*$B$8</f>
        <v>494.5</v>
      </c>
      <c r="E17" s="21">
        <f t="shared" si="2"/>
        <v>1385.75</v>
      </c>
      <c r="F17" s="21">
        <f t="shared" si="2"/>
        <v>2052.75</v>
      </c>
      <c r="G17" s="21">
        <f t="shared" si="2"/>
        <v>2392</v>
      </c>
      <c r="H17" s="21">
        <f t="shared" si="2"/>
        <v>3760.5</v>
      </c>
      <c r="I17" s="21">
        <f t="shared" si="2"/>
        <v>603.75</v>
      </c>
      <c r="J17" s="21">
        <f t="shared" si="2"/>
        <v>782</v>
      </c>
      <c r="K17" s="21">
        <f t="shared" si="2"/>
        <v>1460.5</v>
      </c>
      <c r="L17" s="21">
        <f t="shared" si="2"/>
        <v>0</v>
      </c>
      <c r="M17" s="21">
        <f t="shared" ref="M17:R17" si="3">M16*$B$8</f>
        <v>235.75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15956.25</v>
      </c>
    </row>
    <row r="18" spans="1:36" s="31" customFormat="1" x14ac:dyDescent="0.25">
      <c r="A18" s="29" t="s">
        <v>23</v>
      </c>
      <c r="B18" s="32"/>
      <c r="C18" s="32"/>
      <c r="D18" s="32"/>
      <c r="E18" s="32">
        <v>43</v>
      </c>
      <c r="F18" s="32"/>
      <c r="G18" s="32"/>
      <c r="H18" s="32">
        <v>5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48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248.10999999999999</v>
      </c>
      <c r="F19" s="21">
        <f t="shared" si="5"/>
        <v>0</v>
      </c>
      <c r="G19" s="21">
        <f t="shared" si="5"/>
        <v>0</v>
      </c>
      <c r="H19" s="21">
        <f t="shared" si="5"/>
        <v>28.849999999999998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276.95999999999998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335</v>
      </c>
      <c r="C22" s="19">
        <f t="shared" ref="C22:L22" si="11">+C16+C18+C20</f>
        <v>150</v>
      </c>
      <c r="D22" s="19">
        <f t="shared" si="11"/>
        <v>86</v>
      </c>
      <c r="E22" s="19">
        <f t="shared" si="11"/>
        <v>284</v>
      </c>
      <c r="F22" s="19">
        <f t="shared" si="11"/>
        <v>357</v>
      </c>
      <c r="G22" s="19">
        <f t="shared" si="11"/>
        <v>416</v>
      </c>
      <c r="H22" s="19">
        <f t="shared" si="11"/>
        <v>659</v>
      </c>
      <c r="I22" s="19">
        <f t="shared" si="11"/>
        <v>105</v>
      </c>
      <c r="J22" s="19">
        <f t="shared" si="11"/>
        <v>136</v>
      </c>
      <c r="K22" s="19">
        <f t="shared" si="11"/>
        <v>254</v>
      </c>
      <c r="L22" s="19">
        <f t="shared" si="11"/>
        <v>0</v>
      </c>
      <c r="M22" s="19">
        <f t="shared" ref="M22:S22" si="12">+M16+M18+M20</f>
        <v>41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2823</v>
      </c>
    </row>
    <row r="23" spans="1:36" customFormat="1" x14ac:dyDescent="0.25">
      <c r="A23" s="46" t="s">
        <v>26</v>
      </c>
      <c r="B23" s="18">
        <f>+B17+B19+B21</f>
        <v>1926.25</v>
      </c>
      <c r="C23" s="18">
        <f t="shared" ref="C23:L23" si="14">+C17+C19+C21</f>
        <v>862.5</v>
      </c>
      <c r="D23" s="18">
        <f t="shared" si="14"/>
        <v>494.5</v>
      </c>
      <c r="E23" s="18">
        <f t="shared" si="14"/>
        <v>1633.86</v>
      </c>
      <c r="F23" s="18">
        <f t="shared" si="14"/>
        <v>2052.75</v>
      </c>
      <c r="G23" s="18">
        <f t="shared" si="14"/>
        <v>2392</v>
      </c>
      <c r="H23" s="18">
        <f t="shared" si="14"/>
        <v>3789.35</v>
      </c>
      <c r="I23" s="18">
        <f t="shared" si="14"/>
        <v>603.75</v>
      </c>
      <c r="J23" s="18">
        <f t="shared" si="14"/>
        <v>782</v>
      </c>
      <c r="K23" s="18">
        <f t="shared" si="14"/>
        <v>1460.5</v>
      </c>
      <c r="L23" s="18">
        <f t="shared" si="14"/>
        <v>0</v>
      </c>
      <c r="M23" s="18">
        <f t="shared" ref="M23:S23" si="15">+M17+M19+M21</f>
        <v>235.75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16233.210000000001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>
        <v>0</v>
      </c>
      <c r="E32" s="35">
        <v>148.15</v>
      </c>
      <c r="F32" s="35">
        <v>102</v>
      </c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250.15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851.86250000000007</v>
      </c>
      <c r="F33" s="21">
        <f t="shared" si="30"/>
        <v>586.5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1438.3625000000002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148.15</v>
      </c>
      <c r="F38" s="19">
        <f t="shared" si="39"/>
        <v>102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250.15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851.86250000000007</v>
      </c>
      <c r="F39" s="18">
        <f t="shared" si="42"/>
        <v>586.5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1438.3625000000002</v>
      </c>
    </row>
    <row r="40" spans="1:34" x14ac:dyDescent="0.25">
      <c r="A40" s="13" t="s">
        <v>43</v>
      </c>
      <c r="B40" s="35"/>
      <c r="C40" s="35"/>
      <c r="D40" s="35">
        <v>30</v>
      </c>
      <c r="E40" s="35"/>
      <c r="F40" s="35">
        <v>24.56</v>
      </c>
      <c r="G40" s="35"/>
      <c r="H40" s="35">
        <v>37.369999999999997</v>
      </c>
      <c r="I40" s="35">
        <v>23</v>
      </c>
      <c r="J40" s="35">
        <v>18.89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133.82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172.5</v>
      </c>
      <c r="E41" s="21">
        <f t="shared" si="45"/>
        <v>0</v>
      </c>
      <c r="F41" s="21">
        <f t="shared" si="45"/>
        <v>141.22</v>
      </c>
      <c r="G41" s="21">
        <f t="shared" si="45"/>
        <v>0</v>
      </c>
      <c r="H41" s="21">
        <f t="shared" si="45"/>
        <v>214.8775</v>
      </c>
      <c r="I41" s="21">
        <f t="shared" si="45"/>
        <v>132.25</v>
      </c>
      <c r="J41" s="21">
        <f t="shared" si="45"/>
        <v>108.61750000000001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769.46500000000015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30</v>
      </c>
      <c r="E46" s="19">
        <f t="shared" si="54"/>
        <v>0</v>
      </c>
      <c r="F46" s="19">
        <f t="shared" si="54"/>
        <v>24.56</v>
      </c>
      <c r="G46" s="19">
        <f t="shared" si="54"/>
        <v>0</v>
      </c>
      <c r="H46" s="19">
        <f t="shared" si="54"/>
        <v>37.369999999999997</v>
      </c>
      <c r="I46" s="19">
        <f t="shared" si="54"/>
        <v>23</v>
      </c>
      <c r="J46" s="19">
        <f t="shared" si="54"/>
        <v>18.89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133.82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172.5</v>
      </c>
      <c r="E47" s="18">
        <f t="shared" si="57"/>
        <v>0</v>
      </c>
      <c r="F47" s="18">
        <f t="shared" si="57"/>
        <v>141.22</v>
      </c>
      <c r="G47" s="18">
        <f t="shared" si="57"/>
        <v>0</v>
      </c>
      <c r="H47" s="18">
        <f t="shared" si="57"/>
        <v>214.8775</v>
      </c>
      <c r="I47" s="18">
        <f t="shared" si="57"/>
        <v>132.25</v>
      </c>
      <c r="J47" s="18">
        <f t="shared" si="57"/>
        <v>108.61750000000001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769.46500000000015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2190.9299999999998</v>
      </c>
      <c r="C49" s="43">
        <v>3052.19</v>
      </c>
      <c r="D49" s="43">
        <v>1489.47</v>
      </c>
      <c r="E49" s="43">
        <v>1859.46</v>
      </c>
      <c r="F49" s="43">
        <v>2475.39</v>
      </c>
      <c r="G49" s="43">
        <v>2605.23</v>
      </c>
      <c r="H49" s="43">
        <v>2868.51</v>
      </c>
      <c r="I49" s="43">
        <v>669.26</v>
      </c>
      <c r="J49" s="43">
        <v>290.91000000000003</v>
      </c>
      <c r="K49" s="43">
        <v>2255.1</v>
      </c>
      <c r="L49" s="43">
        <v>965.05</v>
      </c>
      <c r="M49" s="44">
        <v>356.91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21078.409999999996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602.65</v>
      </c>
      <c r="C53" s="43">
        <v>121.78</v>
      </c>
      <c r="D53" s="43"/>
      <c r="E53" s="43">
        <v>854.9</v>
      </c>
      <c r="F53" s="43">
        <v>276.62</v>
      </c>
      <c r="G53" s="43">
        <v>494.54</v>
      </c>
      <c r="H53" s="43">
        <v>186.17</v>
      </c>
      <c r="I53" s="43"/>
      <c r="J53" s="43"/>
      <c r="K53" s="43"/>
      <c r="L53" s="43"/>
      <c r="M53" s="44">
        <v>46.87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2583.5299999999997</v>
      </c>
    </row>
    <row r="54" spans="1:34" x14ac:dyDescent="0.25">
      <c r="A54" s="17" t="s">
        <v>114</v>
      </c>
      <c r="B54" s="43"/>
      <c r="C54" s="43"/>
      <c r="D54" s="43"/>
      <c r="E54" s="43">
        <v>2.11</v>
      </c>
      <c r="F54" s="43"/>
      <c r="G54" s="43"/>
      <c r="H54" s="43"/>
      <c r="I54" s="43">
        <v>20</v>
      </c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22.11</v>
      </c>
    </row>
    <row r="55" spans="1:34" x14ac:dyDescent="0.25">
      <c r="A55" s="17" t="s">
        <v>52</v>
      </c>
      <c r="B55" s="43">
        <v>42.59</v>
      </c>
      <c r="C55" s="43">
        <v>343.11</v>
      </c>
      <c r="D55" s="43">
        <v>81.14</v>
      </c>
      <c r="E55" s="43"/>
      <c r="F55" s="43">
        <v>194.3</v>
      </c>
      <c r="G55" s="43">
        <v>313.83</v>
      </c>
      <c r="H55" s="43">
        <v>216.19</v>
      </c>
      <c r="I55" s="43"/>
      <c r="J55" s="43"/>
      <c r="K55" s="43">
        <v>1.71</v>
      </c>
      <c r="L55" s="43">
        <v>43.61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1236.48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5353.92</v>
      </c>
      <c r="C64" s="51">
        <f t="shared" ref="C64:AG64" si="61">+C15+C23+C31+C39+C47+C48+C49+C50+C51+C52+C53+C54+C55+C56+C57+C58+C59+C60+C61+C62+C63</f>
        <v>4553.58</v>
      </c>
      <c r="D64" s="51">
        <f t="shared" si="61"/>
        <v>2328.61</v>
      </c>
      <c r="E64" s="51">
        <f t="shared" si="61"/>
        <v>5727.1924999999992</v>
      </c>
      <c r="F64" s="51">
        <f t="shared" si="61"/>
        <v>5937.78</v>
      </c>
      <c r="G64" s="51">
        <f t="shared" si="61"/>
        <v>5926.0999999999995</v>
      </c>
      <c r="H64" s="51">
        <f t="shared" si="61"/>
        <v>7458.5974999999999</v>
      </c>
      <c r="I64" s="51">
        <f t="shared" si="61"/>
        <v>1522.76</v>
      </c>
      <c r="J64" s="51">
        <f t="shared" si="61"/>
        <v>1185.0275000000001</v>
      </c>
      <c r="K64" s="51">
        <f t="shared" si="61"/>
        <v>3784.81</v>
      </c>
      <c r="L64" s="51">
        <f t="shared" si="61"/>
        <v>1106.6599999999999</v>
      </c>
      <c r="M64" s="51">
        <f t="shared" si="61"/>
        <v>707.53000000000009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45592.567500000005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3 D</v>
      </c>
      <c r="D66" s="53" t="str">
        <f t="shared" ref="D66:AG66" si="62">D11</f>
        <v>CAJA 6 D</v>
      </c>
      <c r="E66" s="53" t="str">
        <f t="shared" si="62"/>
        <v>CAJA 1 N</v>
      </c>
      <c r="F66" s="53" t="str">
        <f t="shared" si="62"/>
        <v>CAJA 2 N</v>
      </c>
      <c r="G66" s="53" t="str">
        <f t="shared" si="62"/>
        <v>CAJA 3 N</v>
      </c>
      <c r="H66" s="53" t="str">
        <f t="shared" si="62"/>
        <v>CAJA 4 N</v>
      </c>
      <c r="I66" s="53" t="str">
        <f t="shared" si="62"/>
        <v>CAJA 5 N</v>
      </c>
      <c r="J66" s="53" t="str">
        <f t="shared" si="62"/>
        <v>CAJA 5 N</v>
      </c>
      <c r="K66" s="53" t="str">
        <f t="shared" si="62"/>
        <v>CAJA 6 N</v>
      </c>
      <c r="L66" s="53" t="str">
        <f t="shared" si="62"/>
        <v>CAJA 8 N</v>
      </c>
      <c r="M66" s="53" t="str">
        <f t="shared" si="62"/>
        <v>CAJA 14 N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5349.4</v>
      </c>
      <c r="C67" s="55">
        <f t="shared" ref="C67:L67" si="63">C12</f>
        <v>4453.29</v>
      </c>
      <c r="D67" s="55">
        <f t="shared" si="63"/>
        <v>2322.54</v>
      </c>
      <c r="E67" s="55">
        <f t="shared" si="63"/>
        <v>5726.2</v>
      </c>
      <c r="F67" s="55">
        <f t="shared" si="63"/>
        <v>5934.65</v>
      </c>
      <c r="G67" s="55">
        <f t="shared" si="63"/>
        <v>5919.68</v>
      </c>
      <c r="H67" s="55">
        <f t="shared" si="63"/>
        <v>7452.56</v>
      </c>
      <c r="I67" s="55">
        <f t="shared" si="63"/>
        <v>1522.68</v>
      </c>
      <c r="J67" s="55">
        <f t="shared" si="63"/>
        <v>1185</v>
      </c>
      <c r="K67" s="55">
        <f t="shared" si="63"/>
        <v>3783.65</v>
      </c>
      <c r="L67" s="55">
        <f t="shared" si="63"/>
        <v>1106.6400000000001</v>
      </c>
      <c r="M67" s="55">
        <f t="shared" ref="M67:AG67" si="64">M12</f>
        <v>704.48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45460.770000000004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5349.4</v>
      </c>
      <c r="C69" s="57">
        <f t="shared" ref="C69:L69" si="67">+C67+C68</f>
        <v>4453.29</v>
      </c>
      <c r="D69" s="57">
        <f t="shared" si="67"/>
        <v>2322.54</v>
      </c>
      <c r="E69" s="57">
        <f t="shared" si="67"/>
        <v>5726.2</v>
      </c>
      <c r="F69" s="57">
        <f t="shared" si="67"/>
        <v>5934.65</v>
      </c>
      <c r="G69" s="57">
        <f t="shared" si="67"/>
        <v>5919.68</v>
      </c>
      <c r="H69" s="57">
        <f t="shared" si="67"/>
        <v>7452.56</v>
      </c>
      <c r="I69" s="57">
        <f t="shared" si="67"/>
        <v>1522.68</v>
      </c>
      <c r="J69" s="57">
        <f t="shared" si="67"/>
        <v>1185</v>
      </c>
      <c r="K69" s="57">
        <f t="shared" si="67"/>
        <v>3783.65</v>
      </c>
      <c r="L69" s="57">
        <f t="shared" si="67"/>
        <v>1106.6400000000001</v>
      </c>
      <c r="M69" s="57">
        <f t="shared" ref="M69:AG69" si="68">+M67+M68</f>
        <v>704.48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45460.770000000004</v>
      </c>
    </row>
    <row r="70" spans="1:34" customFormat="1" ht="15" customHeight="1" x14ac:dyDescent="0.25">
      <c r="A70" s="56" t="s">
        <v>95</v>
      </c>
      <c r="B70" s="55">
        <f t="shared" ref="B70:L70" si="69">+B64-B69</f>
        <v>4.5200000000004366</v>
      </c>
      <c r="C70" s="55">
        <f t="shared" si="69"/>
        <v>100.28999999999996</v>
      </c>
      <c r="D70" s="55">
        <f t="shared" si="69"/>
        <v>6.0700000000001637</v>
      </c>
      <c r="E70" s="55">
        <f t="shared" si="69"/>
        <v>0.99249999999938154</v>
      </c>
      <c r="F70" s="55">
        <f t="shared" si="69"/>
        <v>3.1300000000001091</v>
      </c>
      <c r="G70" s="55">
        <f t="shared" si="69"/>
        <v>6.4199999999991633</v>
      </c>
      <c r="H70" s="55">
        <f t="shared" si="69"/>
        <v>6.0374999999994543</v>
      </c>
      <c r="I70" s="55">
        <f t="shared" si="69"/>
        <v>7.999999999992724E-2</v>
      </c>
      <c r="J70" s="55">
        <f t="shared" si="69"/>
        <v>2.7500000000145519E-2</v>
      </c>
      <c r="K70" s="55">
        <f t="shared" si="69"/>
        <v>1.1599999999998545</v>
      </c>
      <c r="L70" s="55">
        <f t="shared" si="69"/>
        <v>1.9999999999754436E-2</v>
      </c>
      <c r="M70" s="55">
        <f t="shared" ref="M70:AG70" si="70">+M64-M69</f>
        <v>3.0500000000000682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131.79749999999842</v>
      </c>
    </row>
    <row r="71" spans="1:34" ht="101.25" customHeight="1" x14ac:dyDescent="0.25">
      <c r="A71" s="74" t="s">
        <v>96</v>
      </c>
      <c r="B71" s="14"/>
      <c r="C71" s="14" t="s">
        <v>124</v>
      </c>
      <c r="D71" s="14"/>
      <c r="E71" s="14"/>
      <c r="F71" s="14" t="s">
        <v>125</v>
      </c>
      <c r="G71" s="14"/>
      <c r="H71" s="14" t="s">
        <v>126</v>
      </c>
      <c r="I71" s="14"/>
      <c r="J71" s="14"/>
      <c r="K71" s="14"/>
      <c r="L71" s="14"/>
      <c r="M71" s="28" t="s">
        <v>127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M72" s="12" t="s">
        <v>128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5.75</v>
      </c>
      <c r="C8" s="1" t="s">
        <v>38</v>
      </c>
      <c r="D8" s="2"/>
    </row>
    <row r="9" spans="1:36" x14ac:dyDescent="0.25">
      <c r="A9" s="1" t="s">
        <v>22</v>
      </c>
      <c r="B9" s="23">
        <v>5.77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69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2642.7</v>
      </c>
      <c r="C12" s="25">
        <v>883.22</v>
      </c>
      <c r="D12" s="25">
        <v>1209.23</v>
      </c>
      <c r="E12" s="25">
        <v>417.17</v>
      </c>
      <c r="F12" s="25">
        <v>836.62</v>
      </c>
      <c r="G12" s="25">
        <v>1319.1</v>
      </c>
      <c r="H12" s="25">
        <v>2324.0100000000002</v>
      </c>
      <c r="I12" s="25">
        <v>1672.62</v>
      </c>
      <c r="J12" s="25">
        <v>4624.1499999999996</v>
      </c>
      <c r="K12" s="25">
        <v>4301.28</v>
      </c>
      <c r="L12" s="25">
        <v>2558.08</v>
      </c>
      <c r="M12" s="25">
        <v>2859.25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25647.43</v>
      </c>
      <c r="AI12" s="25">
        <v>25380.71</v>
      </c>
      <c r="AJ12" s="66">
        <f>+AI12-AH12</f>
        <v>-266.72000000000116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>
        <v>12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195.5</v>
      </c>
      <c r="C15" s="22">
        <v>177.5</v>
      </c>
      <c r="D15" s="22">
        <v>40</v>
      </c>
      <c r="E15" s="22">
        <v>4.5</v>
      </c>
      <c r="F15" s="22">
        <v>9</v>
      </c>
      <c r="G15" s="22">
        <v>0</v>
      </c>
      <c r="H15" s="22">
        <v>42.5</v>
      </c>
      <c r="I15" s="22">
        <v>139</v>
      </c>
      <c r="J15" s="22">
        <v>180.5</v>
      </c>
      <c r="K15" s="22">
        <v>74.5</v>
      </c>
      <c r="L15" s="22">
        <v>87.5</v>
      </c>
      <c r="M15" s="22">
        <v>206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1156.5</v>
      </c>
    </row>
    <row r="16" spans="1:36" s="31" customFormat="1" x14ac:dyDescent="0.25">
      <c r="A16" s="29" t="s">
        <v>20</v>
      </c>
      <c r="B16" s="30">
        <v>178</v>
      </c>
      <c r="C16" s="30">
        <v>43</v>
      </c>
      <c r="D16" s="30">
        <v>35</v>
      </c>
      <c r="E16" s="30">
        <v>11</v>
      </c>
      <c r="F16" s="30">
        <v>24</v>
      </c>
      <c r="G16" s="30">
        <v>83</v>
      </c>
      <c r="H16" s="30">
        <v>165</v>
      </c>
      <c r="I16" s="30">
        <v>45</v>
      </c>
      <c r="J16" s="30">
        <v>285</v>
      </c>
      <c r="K16" s="30">
        <v>178</v>
      </c>
      <c r="L16" s="30">
        <v>186</v>
      </c>
      <c r="M16" s="30">
        <v>144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1377</v>
      </c>
      <c r="AJ16" s="67"/>
    </row>
    <row r="17" spans="1:36" customFormat="1" x14ac:dyDescent="0.25">
      <c r="A17" s="45" t="s">
        <v>27</v>
      </c>
      <c r="B17" s="21">
        <f>B16*$B$8</f>
        <v>1023.5</v>
      </c>
      <c r="C17" s="21">
        <f>C16*$B$8</f>
        <v>247.25</v>
      </c>
      <c r="D17" s="21">
        <f t="shared" ref="D17:AG17" si="2">D16*$B$8</f>
        <v>201.25</v>
      </c>
      <c r="E17" s="21">
        <f t="shared" si="2"/>
        <v>63.25</v>
      </c>
      <c r="F17" s="21">
        <f t="shared" si="2"/>
        <v>138</v>
      </c>
      <c r="G17" s="21">
        <f t="shared" si="2"/>
        <v>477.25</v>
      </c>
      <c r="H17" s="21">
        <f t="shared" si="2"/>
        <v>948.75</v>
      </c>
      <c r="I17" s="21">
        <f t="shared" si="2"/>
        <v>258.75</v>
      </c>
      <c r="J17" s="21">
        <f t="shared" si="2"/>
        <v>1638.75</v>
      </c>
      <c r="K17" s="21">
        <f t="shared" si="2"/>
        <v>1023.5</v>
      </c>
      <c r="L17" s="21">
        <f t="shared" si="2"/>
        <v>1069.5</v>
      </c>
      <c r="M17" s="21">
        <f t="shared" si="2"/>
        <v>828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7917.75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>
        <v>0</v>
      </c>
      <c r="I18" s="32">
        <v>10</v>
      </c>
      <c r="J18" s="32">
        <v>5</v>
      </c>
      <c r="K18" s="32">
        <v>126</v>
      </c>
      <c r="L18" s="32">
        <v>32</v>
      </c>
      <c r="M18" s="32">
        <v>89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262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57.699999999999996</v>
      </c>
      <c r="J19" s="21">
        <f t="shared" si="3"/>
        <v>28.849999999999998</v>
      </c>
      <c r="K19" s="21">
        <f t="shared" si="3"/>
        <v>727.02</v>
      </c>
      <c r="L19" s="21">
        <f t="shared" si="3"/>
        <v>184.64</v>
      </c>
      <c r="M19" s="21">
        <f t="shared" si="3"/>
        <v>513.53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1511.7399999999998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178</v>
      </c>
      <c r="C22" s="19">
        <f t="shared" ref="C22:AG23" si="5">+C16+C18+C20</f>
        <v>43</v>
      </c>
      <c r="D22" s="19">
        <f t="shared" si="5"/>
        <v>35</v>
      </c>
      <c r="E22" s="19">
        <f t="shared" si="5"/>
        <v>11</v>
      </c>
      <c r="F22" s="19">
        <f t="shared" si="5"/>
        <v>24</v>
      </c>
      <c r="G22" s="19">
        <f t="shared" si="5"/>
        <v>83</v>
      </c>
      <c r="H22" s="19">
        <f t="shared" si="5"/>
        <v>165</v>
      </c>
      <c r="I22" s="19">
        <f t="shared" si="5"/>
        <v>55</v>
      </c>
      <c r="J22" s="19">
        <f t="shared" si="5"/>
        <v>290</v>
      </c>
      <c r="K22" s="19">
        <f t="shared" si="5"/>
        <v>304</v>
      </c>
      <c r="L22" s="19">
        <f t="shared" si="5"/>
        <v>218</v>
      </c>
      <c r="M22" s="19">
        <f t="shared" si="5"/>
        <v>233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1639</v>
      </c>
    </row>
    <row r="23" spans="1:36" customFormat="1" x14ac:dyDescent="0.25">
      <c r="A23" s="46" t="s">
        <v>26</v>
      </c>
      <c r="B23" s="18">
        <f>+B17+B19+B21</f>
        <v>1023.5</v>
      </c>
      <c r="C23" s="18">
        <f t="shared" si="5"/>
        <v>247.25</v>
      </c>
      <c r="D23" s="18">
        <f t="shared" si="5"/>
        <v>201.25</v>
      </c>
      <c r="E23" s="18">
        <f t="shared" si="5"/>
        <v>63.25</v>
      </c>
      <c r="F23" s="18">
        <f t="shared" si="5"/>
        <v>138</v>
      </c>
      <c r="G23" s="18">
        <f t="shared" si="5"/>
        <v>477.25</v>
      </c>
      <c r="H23" s="18">
        <f t="shared" si="5"/>
        <v>948.75</v>
      </c>
      <c r="I23" s="18">
        <f t="shared" si="5"/>
        <v>316.45</v>
      </c>
      <c r="J23" s="18">
        <f t="shared" si="5"/>
        <v>1667.6</v>
      </c>
      <c r="K23" s="18">
        <f t="shared" si="5"/>
        <v>1750.52</v>
      </c>
      <c r="L23" s="18">
        <f t="shared" si="5"/>
        <v>1254.1399999999999</v>
      </c>
      <c r="M23" s="18">
        <f t="shared" si="5"/>
        <v>1341.53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9429.49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>
        <v>22.85</v>
      </c>
      <c r="I40" s="35">
        <v>15.71</v>
      </c>
      <c r="J40" s="35"/>
      <c r="K40" s="35"/>
      <c r="L40" s="35"/>
      <c r="M40" s="35">
        <v>2.69</v>
      </c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41.25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131.38750000000002</v>
      </c>
      <c r="I41" s="21">
        <f t="shared" si="16"/>
        <v>90.33250000000001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15.467499999999999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237.18750000000003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22.85</v>
      </c>
      <c r="I46" s="19">
        <f t="shared" si="19"/>
        <v>15.71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2.69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41.25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131.38750000000002</v>
      </c>
      <c r="I47" s="18">
        <f t="shared" si="19"/>
        <v>90.33250000000001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15.467499999999999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237.18750000000003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844.98</v>
      </c>
      <c r="C49" s="43">
        <v>358.08</v>
      </c>
      <c r="D49" s="43">
        <v>671.46</v>
      </c>
      <c r="E49" s="43">
        <v>0</v>
      </c>
      <c r="F49" s="43">
        <v>0</v>
      </c>
      <c r="G49" s="43">
        <v>701.58</v>
      </c>
      <c r="H49" s="43">
        <v>871.16</v>
      </c>
      <c r="I49" s="43">
        <v>579.39</v>
      </c>
      <c r="J49" s="43">
        <v>2242.3000000000002</v>
      </c>
      <c r="K49" s="43"/>
      <c r="L49" s="43"/>
      <c r="M49" s="44">
        <v>693.18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6962.13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>
        <v>676.64</v>
      </c>
      <c r="G50" s="43"/>
      <c r="H50" s="43"/>
      <c r="I50" s="43"/>
      <c r="J50" s="43"/>
      <c r="K50" s="43"/>
      <c r="L50" s="43">
        <v>898.84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1575.48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>
        <v>278.49</v>
      </c>
      <c r="F52" s="43"/>
      <c r="G52" s="43"/>
      <c r="H52" s="43"/>
      <c r="I52" s="43">
        <v>238.69</v>
      </c>
      <c r="J52" s="43"/>
      <c r="K52" s="43">
        <v>1642.13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2159.3100000000004</v>
      </c>
    </row>
    <row r="53" spans="1:34" x14ac:dyDescent="0.25">
      <c r="A53" s="17" t="s">
        <v>18</v>
      </c>
      <c r="B53" s="43">
        <v>405.45</v>
      </c>
      <c r="C53" s="43">
        <v>103.26</v>
      </c>
      <c r="D53" s="43">
        <v>297.29000000000002</v>
      </c>
      <c r="E53" s="43">
        <v>71.14</v>
      </c>
      <c r="F53" s="43">
        <v>0</v>
      </c>
      <c r="G53" s="43">
        <v>140.88</v>
      </c>
      <c r="H53" s="43">
        <v>316.86</v>
      </c>
      <c r="I53" s="43">
        <v>300.47000000000003</v>
      </c>
      <c r="J53" s="43">
        <v>509.68</v>
      </c>
      <c r="K53" s="43">
        <v>778.71</v>
      </c>
      <c r="L53" s="43"/>
      <c r="M53" s="44">
        <v>600.16999999999996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3523.9100000000003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>
        <v>11</v>
      </c>
      <c r="J54" s="43"/>
      <c r="K54" s="43">
        <v>53.77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64.77000000000001</v>
      </c>
    </row>
    <row r="55" spans="1:34" x14ac:dyDescent="0.25">
      <c r="A55" s="17" t="s">
        <v>52</v>
      </c>
      <c r="B55" s="43">
        <v>176.17</v>
      </c>
      <c r="C55" s="43"/>
      <c r="D55" s="43">
        <v>0</v>
      </c>
      <c r="E55" s="43">
        <v>0</v>
      </c>
      <c r="F55" s="43"/>
      <c r="G55" s="43"/>
      <c r="H55" s="43">
        <v>16.510000000000002</v>
      </c>
      <c r="I55" s="43"/>
      <c r="J55" s="43">
        <v>39.380000000000003</v>
      </c>
      <c r="K55" s="43"/>
      <c r="L55" s="43"/>
      <c r="M55" s="44">
        <v>7.59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239.64999999999998</v>
      </c>
    </row>
    <row r="56" spans="1:34" x14ac:dyDescent="0.25">
      <c r="A56" s="17" t="s">
        <v>2</v>
      </c>
      <c r="B56" s="43"/>
      <c r="C56" s="43"/>
      <c r="D56" s="43"/>
      <c r="E56" s="43"/>
      <c r="F56" s="43">
        <v>12.88</v>
      </c>
      <c r="G56" s="43"/>
      <c r="H56" s="43"/>
      <c r="I56" s="43"/>
      <c r="J56" s="43"/>
      <c r="K56" s="43"/>
      <c r="L56" s="43">
        <v>320.68</v>
      </c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333.56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2645.6</v>
      </c>
      <c r="C64" s="51">
        <f t="shared" ref="C64:AG64" si="21">+C15+C23+C31+C39+C47+C48+C49+C50+C51+C52+C53+C54+C55+C56+C57+C58+C59+C60+C61+C62+C63</f>
        <v>886.08999999999992</v>
      </c>
      <c r="D64" s="51">
        <f t="shared" si="21"/>
        <v>1210</v>
      </c>
      <c r="E64" s="51">
        <f t="shared" si="21"/>
        <v>417.38</v>
      </c>
      <c r="F64" s="51">
        <f t="shared" si="21"/>
        <v>836.52</v>
      </c>
      <c r="G64" s="51">
        <f t="shared" si="21"/>
        <v>1319.71</v>
      </c>
      <c r="H64" s="51">
        <f t="shared" si="21"/>
        <v>2327.1675000000005</v>
      </c>
      <c r="I64" s="51">
        <f t="shared" si="21"/>
        <v>1675.3325000000002</v>
      </c>
      <c r="J64" s="51">
        <f t="shared" si="21"/>
        <v>4639.46</v>
      </c>
      <c r="K64" s="51">
        <f t="shared" si="21"/>
        <v>4299.630000000001</v>
      </c>
      <c r="L64" s="51">
        <f t="shared" si="21"/>
        <v>2561.16</v>
      </c>
      <c r="M64" s="51">
        <f t="shared" si="21"/>
        <v>2863.9375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25681.987500000003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8 D</v>
      </c>
      <c r="G66" s="53" t="str">
        <f t="shared" si="22"/>
        <v>CAJA 9 D</v>
      </c>
      <c r="H66" s="53" t="str">
        <f t="shared" si="22"/>
        <v>CAJA 1 N</v>
      </c>
      <c r="I66" s="53" t="str">
        <f t="shared" si="22"/>
        <v>CAJA 2 N</v>
      </c>
      <c r="J66" s="53" t="str">
        <f t="shared" si="22"/>
        <v>CAJA 3 N</v>
      </c>
      <c r="K66" s="53" t="str">
        <f t="shared" si="22"/>
        <v>CAJA 4 N</v>
      </c>
      <c r="L66" s="53" t="str">
        <f t="shared" si="22"/>
        <v>CAJA 8 N</v>
      </c>
      <c r="M66" s="53" t="str">
        <f t="shared" si="22"/>
        <v>CAJA 9 D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2642.7</v>
      </c>
      <c r="C67" s="55">
        <f t="shared" ref="C67:L67" si="23">C12</f>
        <v>883.22</v>
      </c>
      <c r="D67" s="55">
        <f t="shared" si="23"/>
        <v>1209.23</v>
      </c>
      <c r="E67" s="55">
        <f t="shared" si="23"/>
        <v>417.17</v>
      </c>
      <c r="F67" s="55">
        <f t="shared" si="23"/>
        <v>836.62</v>
      </c>
      <c r="G67" s="55">
        <f t="shared" si="23"/>
        <v>1319.1</v>
      </c>
      <c r="H67" s="55">
        <f t="shared" si="23"/>
        <v>2324.0100000000002</v>
      </c>
      <c r="I67" s="55">
        <f t="shared" si="23"/>
        <v>1672.62</v>
      </c>
      <c r="J67" s="55">
        <f t="shared" si="23"/>
        <v>4624.1499999999996</v>
      </c>
      <c r="K67" s="55">
        <f t="shared" si="23"/>
        <v>4301.28</v>
      </c>
      <c r="L67" s="55">
        <f t="shared" si="23"/>
        <v>2558.08</v>
      </c>
      <c r="M67" s="55">
        <f t="shared" si="22"/>
        <v>2859.25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25647.43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12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2642.7</v>
      </c>
      <c r="C69" s="57">
        <f t="shared" ref="C69:AG69" si="25">+C67+C68</f>
        <v>883.22</v>
      </c>
      <c r="D69" s="57">
        <f t="shared" si="25"/>
        <v>1209.23</v>
      </c>
      <c r="E69" s="57">
        <f t="shared" si="25"/>
        <v>417.17</v>
      </c>
      <c r="F69" s="57">
        <f t="shared" si="25"/>
        <v>836.62</v>
      </c>
      <c r="G69" s="57">
        <f t="shared" si="25"/>
        <v>1319.1</v>
      </c>
      <c r="H69" s="57">
        <f t="shared" si="25"/>
        <v>2324.0100000000002</v>
      </c>
      <c r="I69" s="57">
        <f t="shared" si="25"/>
        <v>1672.62</v>
      </c>
      <c r="J69" s="57">
        <f t="shared" si="25"/>
        <v>4636.1499999999996</v>
      </c>
      <c r="K69" s="57">
        <f t="shared" si="25"/>
        <v>4301.28</v>
      </c>
      <c r="L69" s="57">
        <f t="shared" si="25"/>
        <v>2558.08</v>
      </c>
      <c r="M69" s="57">
        <f t="shared" si="25"/>
        <v>2859.25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25659.43</v>
      </c>
    </row>
    <row r="70" spans="1:34" customFormat="1" ht="15" customHeight="1" x14ac:dyDescent="0.25">
      <c r="A70" s="56" t="s">
        <v>95</v>
      </c>
      <c r="B70" s="55">
        <f t="shared" ref="B70:AG70" si="26">+B64-B69</f>
        <v>2.9000000000000909</v>
      </c>
      <c r="C70" s="55">
        <f t="shared" si="26"/>
        <v>2.8699999999998909</v>
      </c>
      <c r="D70" s="55">
        <f t="shared" si="26"/>
        <v>0.76999999999998181</v>
      </c>
      <c r="E70" s="55">
        <f t="shared" si="26"/>
        <v>0.20999999999997954</v>
      </c>
      <c r="F70" s="55">
        <f t="shared" si="26"/>
        <v>-0.10000000000002274</v>
      </c>
      <c r="G70" s="55">
        <f t="shared" si="26"/>
        <v>0.61000000000012733</v>
      </c>
      <c r="H70" s="55">
        <f t="shared" si="26"/>
        <v>3.1575000000002547</v>
      </c>
      <c r="I70" s="55">
        <f t="shared" si="26"/>
        <v>2.7125000000003183</v>
      </c>
      <c r="J70" s="55">
        <f t="shared" si="26"/>
        <v>3.3100000000004002</v>
      </c>
      <c r="K70" s="55">
        <f t="shared" si="26"/>
        <v>-1.6499999999987267</v>
      </c>
      <c r="L70" s="55">
        <f t="shared" si="26"/>
        <v>3.0799999999999272</v>
      </c>
      <c r="M70" s="55">
        <f t="shared" si="26"/>
        <v>4.6875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22.557500000002221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44769</v>
      </c>
      <c r="E6" s="2"/>
      <c r="F6" s="3"/>
      <c r="G6" s="3"/>
    </row>
    <row r="8" spans="1:36" x14ac:dyDescent="0.25">
      <c r="A8" s="1" t="s">
        <v>21</v>
      </c>
      <c r="B8" s="2">
        <v>5.75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1630.94</v>
      </c>
      <c r="C12" s="25">
        <v>3199.69</v>
      </c>
      <c r="D12" s="25">
        <v>1807.68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6638.31</v>
      </c>
      <c r="AI12" s="25">
        <v>6564.52</v>
      </c>
      <c r="AJ12" s="66">
        <f>+AI12-AH12</f>
        <v>-73.789999999999964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170.5</v>
      </c>
      <c r="D15" s="22">
        <v>84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254.5</v>
      </c>
    </row>
    <row r="16" spans="1:36" s="31" customFormat="1" x14ac:dyDescent="0.25">
      <c r="A16" s="29" t="s">
        <v>20</v>
      </c>
      <c r="B16" s="30">
        <v>127</v>
      </c>
      <c r="C16" s="30">
        <v>190</v>
      </c>
      <c r="D16" s="30">
        <v>111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428</v>
      </c>
      <c r="AJ16" s="67"/>
    </row>
    <row r="17" spans="1:36" customFormat="1" x14ac:dyDescent="0.25">
      <c r="A17" s="45" t="s">
        <v>27</v>
      </c>
      <c r="B17" s="21">
        <f>B16*$B$8</f>
        <v>730.25</v>
      </c>
      <c r="C17" s="21">
        <f>C16*$B$8</f>
        <v>1092.5</v>
      </c>
      <c r="D17" s="21">
        <f t="shared" ref="D17:AG17" si="2">D16*$B$8</f>
        <v>638.25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2461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127</v>
      </c>
      <c r="C22" s="19">
        <f t="shared" ref="C22:AG23" si="5">+C16+C18+C20</f>
        <v>190</v>
      </c>
      <c r="D22" s="19">
        <f t="shared" si="5"/>
        <v>111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428</v>
      </c>
    </row>
    <row r="23" spans="1:36" customFormat="1" x14ac:dyDescent="0.25">
      <c r="A23" s="46" t="s">
        <v>26</v>
      </c>
      <c r="B23" s="18">
        <f>+B17+B19+B21</f>
        <v>730.25</v>
      </c>
      <c r="C23" s="18">
        <f t="shared" si="5"/>
        <v>1092.5</v>
      </c>
      <c r="D23" s="18">
        <f t="shared" si="5"/>
        <v>638.25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2461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>
        <v>50.32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50.32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289.33999999999997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289.33999999999997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50.32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50.32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289.33999999999997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289.33999999999997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688.49</v>
      </c>
      <c r="C49" s="43">
        <v>1510.65</v>
      </c>
      <c r="D49" s="43">
        <v>367.83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2566.9700000000003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245.63</v>
      </c>
      <c r="C53" s="43">
        <v>335.3</v>
      </c>
      <c r="D53" s="43">
        <v>156.24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737.17000000000007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91.66</v>
      </c>
      <c r="D55" s="43">
        <v>271.56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363.22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1664.37</v>
      </c>
      <c r="C64" s="51">
        <f t="shared" ref="C64:AG64" si="21">+C15+C23+C31+C39+C47+C48+C49+C50+C51+C52+C53+C54+C55+C56+C57+C58+C59+C60+C61+C62+C63</f>
        <v>3200.61</v>
      </c>
      <c r="D64" s="51">
        <f t="shared" si="21"/>
        <v>1807.2199999999998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6672.1999999999989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1630.94</v>
      </c>
      <c r="C67" s="55">
        <f t="shared" ref="C67:L67" si="23">C12</f>
        <v>3199.69</v>
      </c>
      <c r="D67" s="55">
        <f t="shared" si="23"/>
        <v>1807.68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6638.31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1630.94</v>
      </c>
      <c r="C69" s="57">
        <f t="shared" ref="C69:AG69" si="25">+C67+C68</f>
        <v>3199.69</v>
      </c>
      <c r="D69" s="57">
        <f t="shared" si="25"/>
        <v>1807.68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6638.31</v>
      </c>
    </row>
    <row r="70" spans="1:34" customFormat="1" ht="15" customHeight="1" x14ac:dyDescent="0.25">
      <c r="A70" s="56" t="s">
        <v>95</v>
      </c>
      <c r="B70" s="55">
        <f t="shared" ref="B70:AG70" si="26">+B64-B69</f>
        <v>33.429999999999836</v>
      </c>
      <c r="C70" s="55">
        <f t="shared" si="26"/>
        <v>0.92000000000007276</v>
      </c>
      <c r="D70" s="55">
        <f t="shared" si="26"/>
        <v>-0.46000000000026375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33.889999999999645</v>
      </c>
    </row>
    <row r="71" spans="1:34" ht="95.25" customHeight="1" x14ac:dyDescent="0.25">
      <c r="A71" s="74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5.75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3230.62</v>
      </c>
      <c r="C12" s="25">
        <v>2611.7800000000002</v>
      </c>
      <c r="D12" s="25">
        <v>1057.4000000000001</v>
      </c>
      <c r="E12" s="25">
        <v>1513.1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8412.9</v>
      </c>
      <c r="AI12" s="25">
        <v>8373.23</v>
      </c>
      <c r="AJ12" s="66">
        <f>+AI12-AH12</f>
        <v>-39.670000000000073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573</v>
      </c>
      <c r="C15" s="22">
        <v>260.5</v>
      </c>
      <c r="D15" s="22">
        <v>251.5</v>
      </c>
      <c r="E15" s="22">
        <v>283.5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1368.5</v>
      </c>
    </row>
    <row r="16" spans="1:36" s="31" customFormat="1" x14ac:dyDescent="0.25">
      <c r="A16" s="29" t="s">
        <v>20</v>
      </c>
      <c r="B16" s="30">
        <v>130</v>
      </c>
      <c r="C16" s="30">
        <v>141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271</v>
      </c>
      <c r="AJ16" s="67"/>
    </row>
    <row r="17" spans="1:36" customFormat="1" x14ac:dyDescent="0.25">
      <c r="A17" s="45" t="s">
        <v>27</v>
      </c>
      <c r="B17" s="21">
        <f>B16*$B$8</f>
        <v>747.5</v>
      </c>
      <c r="C17" s="21">
        <f>C16*$B$8</f>
        <v>810.75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1558.25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130</v>
      </c>
      <c r="C22" s="19">
        <f t="shared" ref="C22:AG23" si="5">+C16+C18+C20</f>
        <v>141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271</v>
      </c>
    </row>
    <row r="23" spans="1:36" customFormat="1" x14ac:dyDescent="0.25">
      <c r="A23" s="46" t="s">
        <v>26</v>
      </c>
      <c r="B23" s="18">
        <f>+B17+B19+B21</f>
        <v>747.5</v>
      </c>
      <c r="C23" s="18">
        <f t="shared" si="5"/>
        <v>810.75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1558.25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1355.67</v>
      </c>
      <c r="C49" s="43">
        <v>1039.53</v>
      </c>
      <c r="D49" s="43">
        <v>536.95000000000005</v>
      </c>
      <c r="E49" s="43">
        <v>614.82000000000005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3546.97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547.89</v>
      </c>
      <c r="C53" s="43">
        <v>503.79</v>
      </c>
      <c r="D53" s="43">
        <v>263.85000000000002</v>
      </c>
      <c r="E53" s="43">
        <v>615.78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1931.3100000000002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9.1999999999999993</v>
      </c>
      <c r="C55" s="43"/>
      <c r="D55" s="43">
        <v>6.27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15.469999999999999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3233.2599999999998</v>
      </c>
      <c r="C64" s="51">
        <f t="shared" ref="C64:AG64" si="21">+C15+C23+C31+C39+C47+C48+C49+C50+C51+C52+C53+C54+C55+C56+C57+C58+C59+C60+C61+C62+C63</f>
        <v>2614.5699999999997</v>
      </c>
      <c r="D64" s="51">
        <f t="shared" si="21"/>
        <v>1058.5700000000002</v>
      </c>
      <c r="E64" s="51">
        <f t="shared" si="21"/>
        <v>1514.1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8420.5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3230.62</v>
      </c>
      <c r="C67" s="55">
        <f t="shared" ref="C67:L67" si="23">C12</f>
        <v>2611.7800000000002</v>
      </c>
      <c r="D67" s="55">
        <f t="shared" si="23"/>
        <v>1057.4000000000001</v>
      </c>
      <c r="E67" s="55">
        <f t="shared" si="23"/>
        <v>1513.1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8412.9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3230.62</v>
      </c>
      <c r="C69" s="57">
        <f t="shared" ref="C69:AG69" si="25">+C67+C68</f>
        <v>2611.7800000000002</v>
      </c>
      <c r="D69" s="57">
        <f t="shared" si="25"/>
        <v>1057.4000000000001</v>
      </c>
      <c r="E69" s="57">
        <f t="shared" si="25"/>
        <v>1513.1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8412.9</v>
      </c>
    </row>
    <row r="70" spans="1:34" customFormat="1" ht="15" customHeight="1" x14ac:dyDescent="0.25">
      <c r="A70" s="56" t="s">
        <v>95</v>
      </c>
      <c r="B70" s="55">
        <f t="shared" ref="B70:AG70" si="26">+B64-B69</f>
        <v>2.6399999999998727</v>
      </c>
      <c r="C70" s="55">
        <f t="shared" si="26"/>
        <v>2.7899999999995089</v>
      </c>
      <c r="D70" s="55">
        <f t="shared" si="26"/>
        <v>1.1700000000000728</v>
      </c>
      <c r="E70" s="55">
        <f t="shared" si="26"/>
        <v>1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7.5999999999994543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6.75</v>
      </c>
      <c r="C8" s="1" t="s">
        <v>38</v>
      </c>
      <c r="D8" s="2"/>
    </row>
    <row r="9" spans="1:36" x14ac:dyDescent="0.25">
      <c r="A9" s="1" t="s">
        <v>22</v>
      </c>
      <c r="B9" s="23">
        <v>5.75</v>
      </c>
      <c r="C9" s="1" t="s">
        <v>39</v>
      </c>
      <c r="D9" s="23"/>
    </row>
    <row r="10" spans="1:36" ht="15.75" thickBot="1" x14ac:dyDescent="0.3">
      <c r="A10" s="1" t="s">
        <v>50</v>
      </c>
      <c r="B10" s="16">
        <v>5.77</v>
      </c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525</v>
      </c>
      <c r="C12" s="25">
        <v>1279.77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1804.77</v>
      </c>
      <c r="AI12" s="25">
        <v>1793.96</v>
      </c>
      <c r="AJ12" s="66">
        <f>+AI12-AH12</f>
        <v>-10.809999999999945</v>
      </c>
    </row>
    <row r="13" spans="1:36" ht="19.5" customHeight="1" x14ac:dyDescent="0.25">
      <c r="A13" s="24" t="s">
        <v>117</v>
      </c>
      <c r="B13" s="25">
        <v>60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60</v>
      </c>
      <c r="AI13" s="25"/>
      <c r="AJ13" s="66">
        <f>+AI13-AH13</f>
        <v>-60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42.5</v>
      </c>
      <c r="C15" s="22">
        <v>66.5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109</v>
      </c>
    </row>
    <row r="16" spans="1:36" s="31" customFormat="1" x14ac:dyDescent="0.25">
      <c r="A16" s="29" t="s">
        <v>20</v>
      </c>
      <c r="B16" s="30">
        <v>10</v>
      </c>
      <c r="C16" s="30">
        <v>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</v>
      </c>
      <c r="AJ16" s="67"/>
    </row>
    <row r="17" spans="1:36" customFormat="1" x14ac:dyDescent="0.25">
      <c r="A17" s="45" t="s">
        <v>27</v>
      </c>
      <c r="B17" s="21">
        <f>B16*$B$8</f>
        <v>67.5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67.5</v>
      </c>
    </row>
    <row r="18" spans="1:36" s="31" customFormat="1" x14ac:dyDescent="0.25">
      <c r="A18" s="29" t="s">
        <v>23</v>
      </c>
      <c r="B18" s="32">
        <v>5</v>
      </c>
      <c r="C18" s="32">
        <v>45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50</v>
      </c>
      <c r="AJ18" s="67"/>
    </row>
    <row r="19" spans="1:36" customFormat="1" x14ac:dyDescent="0.25">
      <c r="A19" s="45" t="s">
        <v>27</v>
      </c>
      <c r="B19" s="21">
        <f>B18*$B$9</f>
        <v>28.75</v>
      </c>
      <c r="C19" s="21">
        <f t="shared" ref="C19:AG19" si="3">C18*$B$9</f>
        <v>258.75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287.5</v>
      </c>
    </row>
    <row r="20" spans="1:36" s="31" customFormat="1" x14ac:dyDescent="0.25">
      <c r="A20" s="29" t="s">
        <v>24</v>
      </c>
      <c r="B20" s="32"/>
      <c r="C20" s="32">
        <v>10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10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57.699999999999996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57.699999999999996</v>
      </c>
    </row>
    <row r="22" spans="1:36" customFormat="1" x14ac:dyDescent="0.25">
      <c r="A22" s="46" t="s">
        <v>25</v>
      </c>
      <c r="B22" s="19">
        <f>+B16+B18+B20</f>
        <v>15</v>
      </c>
      <c r="C22" s="19">
        <f t="shared" ref="C22:AG23" si="5">+C16+C18+C20</f>
        <v>55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70</v>
      </c>
    </row>
    <row r="23" spans="1:36" customFormat="1" x14ac:dyDescent="0.25">
      <c r="A23" s="46" t="s">
        <v>26</v>
      </c>
      <c r="B23" s="18">
        <f>+B17+B19+B21</f>
        <v>96.25</v>
      </c>
      <c r="C23" s="18">
        <f t="shared" si="5"/>
        <v>316.45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412.7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441.95</v>
      </c>
      <c r="C49" s="43">
        <v>721.86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1163.81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4.66</v>
      </c>
      <c r="C53" s="43">
        <v>39.33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43.989999999999995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137.62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137.62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585.36</v>
      </c>
      <c r="C64" s="51">
        <f t="shared" ref="C64:AG64" si="21">+C15+C23+C31+C39+C47+C48+C49+C50+C51+C52+C53+C54+C55+C56+C57+C58+C59+C60+C61+C62+C63</f>
        <v>1281.7599999999998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1867.12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525</v>
      </c>
      <c r="C67" s="55">
        <f t="shared" ref="C67:L67" si="23">C12</f>
        <v>1279.77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1804.77</v>
      </c>
    </row>
    <row r="68" spans="1:34" customFormat="1" x14ac:dyDescent="0.25">
      <c r="A68" s="56" t="s">
        <v>93</v>
      </c>
      <c r="B68" s="57">
        <f t="shared" ref="B68:AG68" si="24">+B13+B14</f>
        <v>60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60</v>
      </c>
    </row>
    <row r="69" spans="1:34" customFormat="1" x14ac:dyDescent="0.25">
      <c r="A69" s="56" t="s">
        <v>94</v>
      </c>
      <c r="B69" s="57">
        <f>+B67+B68</f>
        <v>585</v>
      </c>
      <c r="C69" s="57">
        <f t="shared" ref="C69:AG69" si="25">+C67+C68</f>
        <v>1279.77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1864.77</v>
      </c>
    </row>
    <row r="70" spans="1:34" customFormat="1" ht="15" customHeight="1" x14ac:dyDescent="0.25">
      <c r="A70" s="56" t="s">
        <v>95</v>
      </c>
      <c r="B70" s="55">
        <f t="shared" ref="B70:AG70" si="26">+B64-B69</f>
        <v>0.36000000000001364</v>
      </c>
      <c r="C70" s="55">
        <f t="shared" si="26"/>
        <v>1.9899999999997817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2.3499999999997954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B55" sqref="B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5.75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268.92</v>
      </c>
      <c r="C12" s="25">
        <v>1290.05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1558.97</v>
      </c>
      <c r="AI12" s="25"/>
      <c r="AJ12" s="66">
        <f>+AI12-AH12</f>
        <v>-1558.97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30</v>
      </c>
      <c r="C15" s="22">
        <v>102.5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132.5</v>
      </c>
    </row>
    <row r="16" spans="1:36" s="31" customFormat="1" x14ac:dyDescent="0.25">
      <c r="A16" s="29" t="s">
        <v>20</v>
      </c>
      <c r="B16" s="30">
        <v>1</v>
      </c>
      <c r="C16" s="30">
        <v>106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107</v>
      </c>
      <c r="AJ16" s="67"/>
    </row>
    <row r="17" spans="1:36" customFormat="1" x14ac:dyDescent="0.25">
      <c r="A17" s="45" t="s">
        <v>27</v>
      </c>
      <c r="B17" s="21">
        <f>B16*$B$8</f>
        <v>5.75</v>
      </c>
      <c r="C17" s="21">
        <f>C16*$B$8</f>
        <v>609.5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615.25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</v>
      </c>
      <c r="C22" s="19">
        <f t="shared" ref="C22:AG23" si="5">+C16+C18+C20</f>
        <v>106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107</v>
      </c>
    </row>
    <row r="23" spans="1:36" customFormat="1" x14ac:dyDescent="0.25">
      <c r="A23" s="46" t="s">
        <v>26</v>
      </c>
      <c r="B23" s="18">
        <f>+B17+B19+B21</f>
        <v>5.75</v>
      </c>
      <c r="C23" s="18">
        <f t="shared" si="5"/>
        <v>609.5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615.25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91.94</v>
      </c>
      <c r="C49" s="43">
        <v>222.07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314.01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44.85</v>
      </c>
      <c r="C53" s="43">
        <v>199.13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243.98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96.6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96.6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269.14</v>
      </c>
      <c r="C64" s="51">
        <f t="shared" ref="C64:AG64" si="21">+C15+C23+C31+C39+C47+C48+C49+C50+C51+C52+C53+C54+C55+C56+C57+C58+C59+C60+C61+C62+C63</f>
        <v>1133.1999999999998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1402.3399999999997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268.92</v>
      </c>
      <c r="C67" s="55">
        <f t="shared" ref="C67:L67" si="23">C12</f>
        <v>1290.05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1558.97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268.92</v>
      </c>
      <c r="C69" s="57">
        <f t="shared" ref="C69:AG69" si="25">+C67+C68</f>
        <v>1290.05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1558.97</v>
      </c>
    </row>
    <row r="70" spans="1:34" customFormat="1" ht="15" customHeight="1" x14ac:dyDescent="0.25">
      <c r="A70" s="56" t="s">
        <v>95</v>
      </c>
      <c r="B70" s="55">
        <f t="shared" ref="B70:AG70" si="26">+B64-B69</f>
        <v>0.21999999999997044</v>
      </c>
      <c r="C70" s="55">
        <f t="shared" si="26"/>
        <v>-156.85000000000014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-156.63000000000017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M43" activePane="bottomRight" state="frozen"/>
      <selection pane="topRight" activeCell="B1" sqref="B1"/>
      <selection pane="bottomLeft" activeCell="A5" sqref="A5"/>
      <selection pane="bottomRight" activeCell="N54" sqref="N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5.75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2367.41</v>
      </c>
      <c r="C12" s="25">
        <v>4372.95</v>
      </c>
      <c r="D12" s="25">
        <v>2060.77</v>
      </c>
      <c r="E12" s="25">
        <v>4564.2299999999996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13365.359999999999</v>
      </c>
      <c r="AI12" s="25">
        <v>13248.88</v>
      </c>
      <c r="AJ12" s="66">
        <f>+AI12-AH12</f>
        <v>-116.47999999999956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444</v>
      </c>
      <c r="C15" s="22">
        <v>597.5</v>
      </c>
      <c r="D15" s="22">
        <v>156.5</v>
      </c>
      <c r="E15" s="22">
        <v>473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1671</v>
      </c>
    </row>
    <row r="16" spans="1:36" s="31" customFormat="1" x14ac:dyDescent="0.25">
      <c r="A16" s="29" t="s">
        <v>20</v>
      </c>
      <c r="B16" s="30">
        <v>101</v>
      </c>
      <c r="C16" s="30">
        <v>256</v>
      </c>
      <c r="D16" s="30">
        <v>72</v>
      </c>
      <c r="E16" s="30">
        <v>313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742</v>
      </c>
      <c r="AJ16" s="67"/>
    </row>
    <row r="17" spans="1:36" customFormat="1" x14ac:dyDescent="0.25">
      <c r="A17" s="45" t="s">
        <v>27</v>
      </c>
      <c r="B17" s="21">
        <f>B16*$B$8</f>
        <v>580.75</v>
      </c>
      <c r="C17" s="21">
        <f>C16*$B$8</f>
        <v>1472</v>
      </c>
      <c r="D17" s="21">
        <f t="shared" ref="D17:AG17" si="2">D16*$B$8</f>
        <v>414</v>
      </c>
      <c r="E17" s="21">
        <f t="shared" si="2"/>
        <v>1799.75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4266.5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101</v>
      </c>
      <c r="C22" s="19">
        <f t="shared" ref="C22:AG23" si="5">+C16+C18+C20</f>
        <v>256</v>
      </c>
      <c r="D22" s="19">
        <f t="shared" si="5"/>
        <v>72</v>
      </c>
      <c r="E22" s="19">
        <f t="shared" si="5"/>
        <v>313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742</v>
      </c>
    </row>
    <row r="23" spans="1:36" customFormat="1" x14ac:dyDescent="0.25">
      <c r="A23" s="46" t="s">
        <v>26</v>
      </c>
      <c r="B23" s="18">
        <f>+B17+B19+B21</f>
        <v>580.75</v>
      </c>
      <c r="C23" s="18">
        <f t="shared" si="5"/>
        <v>1472</v>
      </c>
      <c r="D23" s="18">
        <f t="shared" si="5"/>
        <v>414</v>
      </c>
      <c r="E23" s="18">
        <f t="shared" si="5"/>
        <v>1799.75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4266.5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746.4</v>
      </c>
      <c r="C49" s="43"/>
      <c r="D49" s="43">
        <v>1246.26</v>
      </c>
      <c r="E49" s="43">
        <v>2057.41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4050.0699999999997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1782.79</v>
      </c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1782.79</v>
      </c>
    </row>
    <row r="53" spans="1:34" x14ac:dyDescent="0.25">
      <c r="A53" s="17" t="s">
        <v>18</v>
      </c>
      <c r="B53" s="43">
        <v>585.24</v>
      </c>
      <c r="C53" s="43">
        <v>529.30999999999995</v>
      </c>
      <c r="D53" s="43">
        <v>245.46</v>
      </c>
      <c r="E53" s="43">
        <v>237.6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1597.61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15.01</v>
      </c>
      <c r="C55" s="43"/>
      <c r="D55" s="43"/>
      <c r="E55" s="43">
        <v>12.3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27.310000000000002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2371.4000000000005</v>
      </c>
      <c r="C64" s="51">
        <f t="shared" ref="C64:AG64" si="21">+C15+C23+C31+C39+C47+C48+C49+C50+C51+C52+C53+C54+C55+C56+C57+C58+C59+C60+C61+C62+C63</f>
        <v>4381.6000000000004</v>
      </c>
      <c r="D64" s="51">
        <f t="shared" si="21"/>
        <v>2062.2199999999998</v>
      </c>
      <c r="E64" s="51">
        <f t="shared" si="21"/>
        <v>4580.0600000000004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13395.280000000002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3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2367.41</v>
      </c>
      <c r="C67" s="55">
        <f t="shared" ref="C67:L67" si="23">C12</f>
        <v>4372.95</v>
      </c>
      <c r="D67" s="55">
        <f t="shared" si="23"/>
        <v>2060.77</v>
      </c>
      <c r="E67" s="55">
        <f t="shared" si="23"/>
        <v>4564.2299999999996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13365.359999999999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2367.41</v>
      </c>
      <c r="C69" s="57">
        <f t="shared" ref="C69:AG69" si="25">+C67+C68</f>
        <v>4372.95</v>
      </c>
      <c r="D69" s="57">
        <f t="shared" si="25"/>
        <v>2060.77</v>
      </c>
      <c r="E69" s="57">
        <f t="shared" si="25"/>
        <v>4564.2299999999996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13365.359999999999</v>
      </c>
    </row>
    <row r="70" spans="1:34" customFormat="1" ht="15" customHeight="1" x14ac:dyDescent="0.25">
      <c r="A70" s="56" t="s">
        <v>95</v>
      </c>
      <c r="B70" s="55">
        <f t="shared" ref="B70:AG70" si="26">+B64-B69</f>
        <v>3.9900000000006912</v>
      </c>
      <c r="C70" s="55">
        <f t="shared" si="26"/>
        <v>8.6500000000005457</v>
      </c>
      <c r="D70" s="55">
        <f t="shared" si="26"/>
        <v>1.4499999999998181</v>
      </c>
      <c r="E70" s="55">
        <f t="shared" si="26"/>
        <v>15.830000000000837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29.920000000001892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2022-08-01T14:41:36Z</dcterms:modified>
</cp:coreProperties>
</file>