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19200" windowHeight="11505" firstSheet="3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A47" i="40" l="1"/>
  <c r="AG23" i="40"/>
  <c r="U23" i="40"/>
  <c r="AB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T64" i="40" l="1"/>
  <c r="Y64" i="40"/>
  <c r="Y70" i="40" s="1"/>
  <c r="AB64" i="40"/>
  <c r="AB70" i="40" s="1"/>
  <c r="Z64" i="40"/>
  <c r="Z70" i="40" s="1"/>
  <c r="V64" i="40"/>
  <c r="L69" i="40"/>
  <c r="AE64" i="40"/>
  <c r="AE70" i="40" s="1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E23" i="40" l="1"/>
  <c r="L39" i="40"/>
  <c r="E47" i="40"/>
  <c r="G23" i="40"/>
  <c r="G64" i="40" s="1"/>
  <c r="G70" i="40" s="1"/>
  <c r="F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<sst xmlns="http://schemas.openxmlformats.org/spreadsheetml/2006/main" count="749" uniqueCount="141">
  <si>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</si>
  <si>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</si>
  <si>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</si>
  <si>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</si>
  <si>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</si>
  <si>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</si>
  <si>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</si>
  <si>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</si>
  <si>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</si>
  <si>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</si>
  <si>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</si>
  <si>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</si>
  <si>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</si>
  <si>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</si>
  <si>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</si>
  <si>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</si>
  <si>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</si>
  <si>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</si>
  <si>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</si>
  <si>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</si>
  <si>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</si>
  <si>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</si>
  <si>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</si>
  <si>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</si>
  <si>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</si>
  <si>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</si>
  <si>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</si>
  <si>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</si>
  <si>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</si>
  <si>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</si>
  <si>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</si>
  <si>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</si>
  <si>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</si>
  <si>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</si>
  <si>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</si>
  <si>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</si>
  <si>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</si>
  <si>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</si>
  <si>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</si>
  <si>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</si>
  <si>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</si>
  <si>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</si>
  <si>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</si>
  <si>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</si>
  <si>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</si>
  <si>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</si>
  <si>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</si>
  <si>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</si>
  <si>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</si>
  <si>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</si>
  <si>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</si>
  <si>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</si>
  <si>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</si>
  <si>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</si>
  <si>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</si>
  <si>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</si>
  <si>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</si>
  <si>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</si>
  <si>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</si>
  <si>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</si>
  <si>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</si>
  <si>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</si>
  <si>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</si>
  <si>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</si>
  <si>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</si>
  <si>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</si>
  <si>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</si>
  <si>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</si>
  <si>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</si>
  <si>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</si>
  <si>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</si>
  <si>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</si>
  <si>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</si>
  <si>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</si>
  <si>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</si>
  <si>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</si>
  <si>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</si>
  <si>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</si>
  <si>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</si>
  <si>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</si>
  <si>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</si>
  <si>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</si>
  <si>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</si>
  <si>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</si>
  <si>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</si>
  <si>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</si>
  <si>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</si>
  <si>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</si>
  <si>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</si>
  <si>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</si>
  <si>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</si>
  <si>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</si>
  <si>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</si>
  <si>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</si>
  <si>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</si>
  <si>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</si>
  <si>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</si>
  <si>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</si>
  <si>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</si>
  <si>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</si>
  <si>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</si>
  <si>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</si>
  <si>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</si>
  <si>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</si>
  <si>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</si>
  <si>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</si>
  <si>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</si>
  <si>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</si>
  <si>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</si>
  <si>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</si>
  <si>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</si>
  <si>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</si>
  <si>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</si>
  <si>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</si>
  <si>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</si>
  <si>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</si>
  <si>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</si>
  <si>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</si>
  <si>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</si>
  <si>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</si>
  <si>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</si>
  <si>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</si>
  <si>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</si>
  <si>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42.00f/c</t>
  </si>
  <si>
    <t>sobrante x biopago</t>
  </si>
  <si>
    <t>10.00 bs</t>
  </si>
  <si>
    <t xml:space="preserve">cuenta no cobrada </t>
  </si>
  <si>
    <t>#3757</t>
  </si>
  <si>
    <t>monto 37.21</t>
  </si>
  <si>
    <t>faltante por biopago</t>
  </si>
  <si>
    <t>vale preventivo</t>
  </si>
  <si>
    <t>biopago x verificar</t>
  </si>
  <si>
    <t>mal registro 0.90$</t>
  </si>
  <si>
    <t>41.00focndo</t>
  </si>
  <si>
    <t>7.00f/c</t>
  </si>
  <si>
    <t>faltante en efectivo</t>
  </si>
  <si>
    <t>faltante de 76.84</t>
  </si>
  <si>
    <t xml:space="preserve">es de un faltante de </t>
  </si>
  <si>
    <t>galletas cobrado</t>
  </si>
  <si>
    <t>al personal de segurida</t>
  </si>
  <si>
    <t>faltante de 5$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</si>
</sst>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55576.77</v>
      </c>
      <c r="C2" s="42">
        <f>MODELO!AH12</f>
        <v>28972.29</v>
      </c>
      <c r="D2" s="42">
        <f>EXQUISITECES!AH12</f>
        <v>6954.76</v>
      </c>
      <c r="E2" s="42">
        <f>HOYADA!AH12</f>
        <v>8222.09</v>
      </c>
      <c r="F2" s="42">
        <f>FARMASTOP!AH12</f>
        <v>1617.3600000000001</v>
      </c>
      <c r="G2" s="42">
        <f>BOCAS!AH12</f>
        <v>1807.8100000000002</v>
      </c>
      <c r="H2" s="42">
        <f>LAGUNETICA!AH12</f>
        <v>15701.36</v>
      </c>
      <c r="I2" s="42">
        <f>SANANTONIO!AH12</f>
        <v>0</v>
      </c>
      <c r="J2" s="42">
        <f>SUM(B2:I2)</f>
        <v>118852.43999999999</v>
      </c>
    </row>
    <row r="3" spans="1:10" x14ac:dyDescent="0.25">
      <c r="A3" s="45" t="s">
        <v>0</v>
      </c>
      <c r="B3" s="42">
        <f>AUTOMERCADO!AH15</f>
        <v>2916.5</v>
      </c>
      <c r="C3" s="42">
        <f>MODELO!AH15</f>
        <v>1377.5</v>
      </c>
      <c r="D3" s="42">
        <f>EXQUISITECES!AH15</f>
        <v>178</v>
      </c>
      <c r="E3" s="42">
        <f>HOYADA!AH15</f>
        <v>1082.5</v>
      </c>
      <c r="F3" s="42">
        <f>FARMASTOP!AH15</f>
        <v>103.5</v>
      </c>
      <c r="G3" s="42">
        <f>BOCAS!AH15</f>
        <v>35.5</v>
      </c>
      <c r="H3" s="42">
        <f>LAGUNETICA!AH15</f>
        <v>1352</v>
      </c>
      <c r="I3" s="42">
        <f>SANANTONIO!AH15</f>
        <v>0</v>
      </c>
      <c r="J3" s="42">
        <f t="shared" ref="J3:J52" si="0">SUM(B3:I3)</f>
        <v>7045.5</v>
      </c>
    </row>
    <row r="4" spans="1:10" x14ac:dyDescent="0.25">
      <c r="A4" s="70" t="s">
        <v>20</v>
      </c>
      <c r="B4" s="42">
        <f>AUTOMERCADO!AH16</f>
        <v>1785</v>
      </c>
      <c r="C4" s="42">
        <f>MODELO!AH16</f>
        <v>1000</v>
      </c>
      <c r="D4" s="42">
        <f>EXQUISITECES!AH16</f>
        <v>235</v>
      </c>
      <c r="E4" s="42">
        <f>HOYADA!AH16</f>
        <v>39</v>
      </c>
      <c r="F4" s="42">
        <f>FARMASTOP!AH16</f>
        <v>56</v>
      </c>
      <c r="G4" s="42">
        <f>BOCAS!AH16</f>
        <v>30</v>
      </c>
      <c r="H4" s="42">
        <f>LAGUNETICA!AH16</f>
        <v>459</v>
      </c>
      <c r="I4" s="42">
        <f>SANANTONIO!AH16</f>
        <v>0</v>
      </c>
      <c r="J4" s="42">
        <f t="shared" si="0"/>
        <v>3604</v>
      </c>
    </row>
    <row r="5" spans="1:10" x14ac:dyDescent="0.25">
      <c r="A5" s="45" t="s">
        <v>27</v>
      </c>
      <c r="B5" s="42">
        <f>AUTOMERCADO!AH17</f>
        <v>10299.449999999999</v>
      </c>
      <c r="C5" s="42">
        <f>MODELO!AH17</f>
        <v>5770</v>
      </c>
      <c r="D5" s="42">
        <f>EXQUISITECES!AH17</f>
        <v>1355.9499999999998</v>
      </c>
      <c r="E5" s="42">
        <f>HOYADA!AH17</f>
        <v>225.42000000000002</v>
      </c>
      <c r="F5" s="42">
        <f>FARMASTOP!AH17</f>
        <v>323.12</v>
      </c>
      <c r="G5" s="42">
        <f>BOCAS!AH17</f>
        <v>172.5</v>
      </c>
      <c r="H5" s="42">
        <f>LAGUNETICA!AH17</f>
        <v>2653.02</v>
      </c>
      <c r="I5" s="42">
        <f>SANANTONIO!AH17</f>
        <v>0</v>
      </c>
      <c r="J5" s="42">
        <f t="shared" si="0"/>
        <v>20799.459999999995</v>
      </c>
    </row>
    <row r="6" spans="1:10" x14ac:dyDescent="0.25">
      <c r="A6" s="70" t="s">
        <v>23</v>
      </c>
      <c r="B6" s="42">
        <f>AUTOMERCADO!AH18</f>
        <v>1725</v>
      </c>
      <c r="C6" s="42">
        <f>MODELO!AH18</f>
        <v>823</v>
      </c>
      <c r="D6" s="42">
        <f>EXQUISITECES!AH18</f>
        <v>151</v>
      </c>
      <c r="E6" s="42">
        <f>HOYADA!AH18</f>
        <v>184</v>
      </c>
      <c r="F6" s="42">
        <f>FARMASTOP!AH18</f>
        <v>20</v>
      </c>
      <c r="G6" s="42">
        <f>BOCAS!AH18</f>
        <v>82</v>
      </c>
      <c r="H6" s="42">
        <f>LAGUNETICA!AH18</f>
        <v>563</v>
      </c>
      <c r="I6" s="42">
        <f>SANANTONIO!AH18</f>
        <v>0</v>
      </c>
      <c r="J6" s="42">
        <f t="shared" si="0"/>
        <v>3548</v>
      </c>
    </row>
    <row r="7" spans="1:10" x14ac:dyDescent="0.25">
      <c r="A7" s="45" t="s">
        <v>27</v>
      </c>
      <c r="B7" s="42">
        <f>AUTOMERCADO!AH19</f>
        <v>9970.4999999999982</v>
      </c>
      <c r="C7" s="42">
        <f>MODELO!AH19</f>
        <v>4756.9400000000005</v>
      </c>
      <c r="D7" s="42">
        <f>EXQUISITECES!AH19</f>
        <v>872.78000000000009</v>
      </c>
      <c r="E7" s="42">
        <f>HOYADA!AH19</f>
        <v>1061.6799999999998</v>
      </c>
      <c r="F7" s="42">
        <f>FARMASTOP!AH19</f>
        <v>115.60000000000001</v>
      </c>
      <c r="G7" s="42">
        <f>BOCAS!AH19</f>
        <v>473.96000000000004</v>
      </c>
      <c r="H7" s="42">
        <f>LAGUNETICA!AH19</f>
        <v>3248.5099999999998</v>
      </c>
      <c r="I7" s="42">
        <f>SANANTONIO!AH19</f>
        <v>0</v>
      </c>
      <c r="J7" s="42">
        <f t="shared" si="0"/>
        <v>20499.969999999994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3510</v>
      </c>
      <c r="C10" s="42">
        <f>MODELO!AH22</f>
        <v>1823</v>
      </c>
      <c r="D10" s="42">
        <f>EXQUISITECES!AH22</f>
        <v>386</v>
      </c>
      <c r="E10" s="42">
        <f>HOYADA!AH22</f>
        <v>223</v>
      </c>
      <c r="F10" s="42">
        <f>FARMASTOP!AH22</f>
        <v>76</v>
      </c>
      <c r="G10" s="42">
        <f>BOCAS!AH22</f>
        <v>112</v>
      </c>
      <c r="H10" s="42">
        <f>LAGUNETICA!AH22</f>
        <v>1022</v>
      </c>
      <c r="I10" s="42">
        <f>SANANTONIO!AH22</f>
        <v>0</v>
      </c>
      <c r="J10" s="42">
        <f t="shared" si="0"/>
        <v>7152</v>
      </c>
    </row>
    <row r="11" spans="1:10" x14ac:dyDescent="0.25">
      <c r="A11" s="46" t="s">
        <v>26</v>
      </c>
      <c r="B11" s="42">
        <f>AUTOMERCADO!AH23</f>
        <v>20269.949999999997</v>
      </c>
      <c r="C11" s="42">
        <f>MODELO!AH23</f>
        <v>10526.939999999999</v>
      </c>
      <c r="D11" s="42">
        <f>EXQUISITECES!AH23</f>
        <v>2228.73</v>
      </c>
      <c r="E11" s="42">
        <f>HOYADA!AH23</f>
        <v>1287.0999999999999</v>
      </c>
      <c r="F11" s="42">
        <f>FARMASTOP!AH23</f>
        <v>438.72</v>
      </c>
      <c r="G11" s="42">
        <f>BOCAS!AH23</f>
        <v>646.46</v>
      </c>
      <c r="H11" s="42">
        <f>LAGUNETICA!AH23</f>
        <v>5901.53</v>
      </c>
      <c r="I11" s="42">
        <f>SANANTONIO!AH23</f>
        <v>0</v>
      </c>
      <c r="J11" s="42">
        <f t="shared" si="0"/>
        <v>41299.429999999993</v>
      </c>
    </row>
    <row r="12" spans="1:10" x14ac:dyDescent="0.25">
      <c r="A12" s="45" t="s">
        <v>28</v>
      </c>
      <c r="B12" s="42">
        <f>AUTOMERCADO!AH24</f>
        <v>20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20</v>
      </c>
    </row>
    <row r="13" spans="1:10" x14ac:dyDescent="0.25">
      <c r="A13" s="45" t="s">
        <v>31</v>
      </c>
      <c r="B13" s="42">
        <f>AUTOMERCADO!AH25</f>
        <v>117.4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117.4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20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20</v>
      </c>
    </row>
    <row r="19" spans="1:10" x14ac:dyDescent="0.25">
      <c r="A19" s="46" t="s">
        <v>33</v>
      </c>
      <c r="B19" s="42">
        <f>AUTOMERCADO!AH31</f>
        <v>117.4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117.4</v>
      </c>
    </row>
    <row r="20" spans="1:10" x14ac:dyDescent="0.25">
      <c r="A20" s="45" t="s">
        <v>34</v>
      </c>
      <c r="B20" s="42">
        <f>AUTOMERCADO!AH32</f>
        <v>114.69</v>
      </c>
      <c r="C20" s="42">
        <f>MODELO!AH32</f>
        <v>0</v>
      </c>
      <c r="D20" s="42">
        <f>EXQUISITECES!AH32</f>
        <v>35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149.69</v>
      </c>
    </row>
    <row r="21" spans="1:10" x14ac:dyDescent="0.25">
      <c r="A21" s="45" t="s">
        <v>35</v>
      </c>
      <c r="B21" s="42">
        <f>AUTOMERCADO!AH33</f>
        <v>661.76130000000001</v>
      </c>
      <c r="C21" s="42">
        <f>MODELO!AH33</f>
        <v>0</v>
      </c>
      <c r="D21" s="42">
        <f>EXQUISITECES!AH33</f>
        <v>201.95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863.71129999999994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114.69</v>
      </c>
      <c r="C26" s="42">
        <f>MODELO!AH38</f>
        <v>0</v>
      </c>
      <c r="D26" s="42">
        <f>EXQUISITECES!AH38</f>
        <v>35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149.69</v>
      </c>
    </row>
    <row r="27" spans="1:10" x14ac:dyDescent="0.25">
      <c r="A27" s="46" t="s">
        <v>42</v>
      </c>
      <c r="B27" s="42">
        <f>AUTOMERCADO!AH39</f>
        <v>661.76130000000001</v>
      </c>
      <c r="C27" s="42">
        <f>MODELO!AH39</f>
        <v>0</v>
      </c>
      <c r="D27" s="42">
        <f>EXQUISITECES!AH39</f>
        <v>201.95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863.71129999999994</v>
      </c>
    </row>
    <row r="28" spans="1:10" x14ac:dyDescent="0.25">
      <c r="A28" s="45" t="s">
        <v>43</v>
      </c>
      <c r="B28" s="42">
        <f>AUTOMERCADO!AH40</f>
        <v>196.86</v>
      </c>
      <c r="C28" s="42">
        <f>MODELO!AH40</f>
        <v>14.13</v>
      </c>
      <c r="D28" s="42">
        <f>EXQUISITECES!AH40</f>
        <v>0</v>
      </c>
      <c r="E28" s="42">
        <f>HOYADA!AH40</f>
        <v>0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210.99</v>
      </c>
    </row>
    <row r="29" spans="1:10" x14ac:dyDescent="0.25">
      <c r="A29" s="45" t="s">
        <v>44</v>
      </c>
      <c r="B29" s="42">
        <f>AUTOMERCADO!AH41</f>
        <v>1135.8822</v>
      </c>
      <c r="C29" s="42">
        <f>MODELO!AH41</f>
        <v>81.530100000000004</v>
      </c>
      <c r="D29" s="42">
        <f>EXQUISITECES!AH41</f>
        <v>0</v>
      </c>
      <c r="E29" s="42">
        <f>HOYADA!AH41</f>
        <v>0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1217.4123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31.970000000000002</v>
      </c>
      <c r="D30" s="42">
        <f>EXQUISITECES!AH42</f>
        <v>0</v>
      </c>
      <c r="E30" s="42">
        <f>HOYADA!AH42</f>
        <v>26.83</v>
      </c>
      <c r="F30" s="42">
        <f>FARMASTOP!AH42</f>
        <v>0</v>
      </c>
      <c r="G30" s="42">
        <f>BOCAS!AH42</f>
        <v>0</v>
      </c>
      <c r="H30" s="42">
        <f>LAGUNETICA!AH42</f>
        <v>11.05</v>
      </c>
      <c r="I30" s="42">
        <f>SANANTONIO!AH42</f>
        <v>0</v>
      </c>
      <c r="J30" s="42">
        <f t="shared" si="0"/>
        <v>69.849999999999994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184.78660000000002</v>
      </c>
      <c r="D31" s="42">
        <f>EXQUISITECES!AH43</f>
        <v>0</v>
      </c>
      <c r="E31" s="42">
        <f>HOYADA!AH43</f>
        <v>154.80909999999997</v>
      </c>
      <c r="F31" s="42">
        <f>FARMASTOP!AH43</f>
        <v>0</v>
      </c>
      <c r="G31" s="42">
        <f>BOCAS!AH43</f>
        <v>0</v>
      </c>
      <c r="H31" s="42">
        <f>LAGUNETICA!AH43</f>
        <v>63.758499999999998</v>
      </c>
      <c r="I31" s="42">
        <f>SANANTONIO!AH43</f>
        <v>0</v>
      </c>
      <c r="J31" s="42">
        <f t="shared" si="0"/>
        <v>403.35419999999999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196.86</v>
      </c>
      <c r="C34" s="42">
        <f>MODELO!AH46</f>
        <v>46.1</v>
      </c>
      <c r="D34" s="42">
        <f>EXQUISITECES!AH46</f>
        <v>0</v>
      </c>
      <c r="E34" s="42">
        <f>HOYADA!AH46</f>
        <v>26.83</v>
      </c>
      <c r="F34" s="42">
        <f>FARMASTOP!AH46</f>
        <v>0</v>
      </c>
      <c r="G34" s="42">
        <f>BOCAS!AH46</f>
        <v>0</v>
      </c>
      <c r="H34" s="42">
        <f>LAGUNETICA!AH46</f>
        <v>11.05</v>
      </c>
      <c r="I34" s="42">
        <f>SANANTONIO!AH46</f>
        <v>0</v>
      </c>
      <c r="J34" s="42">
        <f t="shared" si="0"/>
        <v>280.84000000000003</v>
      </c>
    </row>
    <row r="35" spans="1:10" x14ac:dyDescent="0.25">
      <c r="A35" s="46" t="s">
        <v>48</v>
      </c>
      <c r="B35" s="42">
        <f>AUTOMERCADO!AH47</f>
        <v>1135.8822</v>
      </c>
      <c r="C35" s="42">
        <f>MODELO!AH47</f>
        <v>266.31670000000003</v>
      </c>
      <c r="D35" s="42">
        <f>EXQUISITECES!AH47</f>
        <v>0</v>
      </c>
      <c r="E35" s="42">
        <f>HOYADA!AH47</f>
        <v>154.80909999999997</v>
      </c>
      <c r="F35" s="42">
        <f>FARMASTOP!AH47</f>
        <v>0</v>
      </c>
      <c r="G35" s="42">
        <f>BOCAS!AH47</f>
        <v>0</v>
      </c>
      <c r="H35" s="42">
        <f>LAGUNETICA!AH47</f>
        <v>63.758499999999998</v>
      </c>
      <c r="I35" s="42">
        <f>SANANTONIO!AH47</f>
        <v>0</v>
      </c>
      <c r="J35" s="42">
        <f t="shared" si="0"/>
        <v>1620.7665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25965.279999999999</v>
      </c>
      <c r="C37" s="42">
        <f>MODELO!AH49</f>
        <v>8818.989999999998</v>
      </c>
      <c r="D37" s="42">
        <f>EXQUISITECES!AH49</f>
        <v>3206.5</v>
      </c>
      <c r="E37" s="42">
        <f>HOYADA!AH49</f>
        <v>3960.8799999999997</v>
      </c>
      <c r="F37" s="42">
        <f>FARMASTOP!AH49</f>
        <v>974.15000000000009</v>
      </c>
      <c r="G37" s="42">
        <f>BOCAS!AH49</f>
        <v>740.91</v>
      </c>
      <c r="H37" s="42">
        <f>LAGUNETICA!AH49</f>
        <v>4518.43</v>
      </c>
      <c r="I37" s="42">
        <f>SANANTONIO!AH49</f>
        <v>0</v>
      </c>
      <c r="J37" s="42">
        <f t="shared" si="0"/>
        <v>48185.14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1415.97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1415.97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3310.66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2565.25</v>
      </c>
      <c r="I40" s="42">
        <f>SANANTONIO!AH52</f>
        <v>0</v>
      </c>
      <c r="J40" s="42">
        <f t="shared" si="0"/>
        <v>5875.91</v>
      </c>
    </row>
    <row r="41" spans="1:10" x14ac:dyDescent="0.25">
      <c r="A41" s="71" t="s">
        <v>18</v>
      </c>
      <c r="B41" s="42">
        <f>AUTOMERCADO!AH53</f>
        <v>3764.49</v>
      </c>
      <c r="C41" s="42">
        <f>MODELO!AH53</f>
        <v>2620.2200000000003</v>
      </c>
      <c r="D41" s="42">
        <f>EXQUISITECES!AH53</f>
        <v>1132.02</v>
      </c>
      <c r="E41" s="42">
        <f>HOYADA!AH53</f>
        <v>1665.3300000000002</v>
      </c>
      <c r="F41" s="42">
        <f>FARMASTOP!AH53</f>
        <v>118.61</v>
      </c>
      <c r="G41" s="42">
        <f>BOCAS!AH53</f>
        <v>367.12</v>
      </c>
      <c r="H41" s="42">
        <f>LAGUNETICA!AH53</f>
        <v>1299.8499999999999</v>
      </c>
      <c r="I41" s="42">
        <f>SANANTONIO!AH53</f>
        <v>0</v>
      </c>
      <c r="J41" s="42">
        <f t="shared" si="0"/>
        <v>10967.640000000001</v>
      </c>
    </row>
    <row r="42" spans="1:10" x14ac:dyDescent="0.25">
      <c r="A42" s="71" t="s">
        <v>114</v>
      </c>
      <c r="B42" s="42">
        <f>AUTOMERCADO!AH54</f>
        <v>105.7</v>
      </c>
      <c r="C42" s="42">
        <f>MODELO!AH54</f>
        <v>390.75</v>
      </c>
      <c r="D42" s="42">
        <f>EXQUISITECES!AH54</f>
        <v>7.95</v>
      </c>
      <c r="E42" s="42">
        <f>HOYADA!AH54</f>
        <v>0</v>
      </c>
      <c r="F42" s="42">
        <f>FARMASTOP!AH54</f>
        <v>37.29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541.68999999999994</v>
      </c>
    </row>
    <row r="43" spans="1:10" x14ac:dyDescent="0.25">
      <c r="A43" s="71" t="s">
        <v>52</v>
      </c>
      <c r="B43" s="42">
        <f>AUTOMERCADO!AH55</f>
        <v>620.76</v>
      </c>
      <c r="C43" s="42">
        <f>MODELO!AH55</f>
        <v>189.351</v>
      </c>
      <c r="D43" s="42">
        <f>EXQUISITECES!AH55</f>
        <v>0</v>
      </c>
      <c r="E43" s="42">
        <f>HOYADA!AH55</f>
        <v>0</v>
      </c>
      <c r="F43" s="42">
        <f>FARMASTOP!AH55</f>
        <v>29.38</v>
      </c>
      <c r="G43" s="42">
        <f>BOCAS!AH55</f>
        <v>20.81</v>
      </c>
      <c r="H43" s="42">
        <f>LAGUNETICA!AH55</f>
        <v>0</v>
      </c>
      <c r="I43" s="42">
        <f>SANANTONIO!AH55</f>
        <v>0</v>
      </c>
      <c r="J43" s="42">
        <f t="shared" si="0"/>
        <v>860.30099999999993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64.33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64.33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55.1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55.1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55557.7235</v>
      </c>
      <c r="C52" s="72">
        <f>MODELO!AH64</f>
        <v>29036.127700000001</v>
      </c>
      <c r="D52" s="72">
        <f>EXQUISITECES!AH64</f>
        <v>6955.15</v>
      </c>
      <c r="E52" s="72">
        <f>HOYADA!AH64</f>
        <v>8150.6190999999999</v>
      </c>
      <c r="F52" s="72">
        <f>FARMASTOP!AH64</f>
        <v>1701.6499999999999</v>
      </c>
      <c r="G52" s="72">
        <f>BOCAS!AH64</f>
        <v>1810.8</v>
      </c>
      <c r="H52" s="72">
        <f>LAGUNETICA!AH64</f>
        <v>15700.818499999999</v>
      </c>
      <c r="I52" s="72">
        <f>SANANTONIO!AH64</f>
        <v>0</v>
      </c>
      <c r="J52" s="72">
        <f t="shared" si="0"/>
        <v>118912.88879999999</v>
      </c>
    </row>
    <row r="53" spans="1:10" x14ac:dyDescent="0.25">
      <c r="A53" s="54" t="s">
        <v>3</v>
      </c>
      <c r="B53" s="42">
        <f>B2</f>
        <v>55576.77</v>
      </c>
      <c r="C53" s="42">
        <f t="shared" ref="C53:I53" si="1">C2</f>
        <v>28972.29</v>
      </c>
      <c r="D53" s="42">
        <f t="shared" si="1"/>
        <v>6954.76</v>
      </c>
      <c r="E53" s="42">
        <f t="shared" si="1"/>
        <v>8222.09</v>
      </c>
      <c r="F53" s="42">
        <f t="shared" si="1"/>
        <v>1617.3600000000001</v>
      </c>
      <c r="G53" s="42">
        <f t="shared" si="1"/>
        <v>1807.8100000000002</v>
      </c>
      <c r="H53" s="42">
        <f t="shared" si="1"/>
        <v>15701.36</v>
      </c>
      <c r="I53" s="42">
        <f t="shared" si="1"/>
        <v>0</v>
      </c>
      <c r="J53" s="42">
        <f>J2</f>
        <v>118852.43999999999</v>
      </c>
    </row>
    <row r="54" spans="1:10" x14ac:dyDescent="0.25">
      <c r="A54" s="56" t="s">
        <v>95</v>
      </c>
      <c r="B54" s="42">
        <f>+B52-B53</f>
        <v>-19.04649999999674</v>
      </c>
      <c r="C54" s="42">
        <f t="shared" ref="C54:I54" si="2">+C52-C53</f>
        <v>63.837700000000041</v>
      </c>
      <c r="D54" s="42">
        <f t="shared" si="2"/>
        <v>0.38999999999941792</v>
      </c>
      <c r="E54" s="42">
        <f t="shared" si="2"/>
        <v>-71.470900000000256</v>
      </c>
      <c r="F54" s="42">
        <f t="shared" si="2"/>
        <v>84.289999999999736</v>
      </c>
      <c r="G54" s="42">
        <f t="shared" si="2"/>
        <v>2.9899999999997817</v>
      </c>
      <c r="H54" s="42">
        <f t="shared" si="2"/>
        <v>-0.54150000000117871</v>
      </c>
      <c r="I54" s="42">
        <f t="shared" si="2"/>
        <v>0</v>
      </c>
      <c r="J54" s="42">
        <f>+J52-J53</f>
        <v>60.4487999999983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workbookViewId="0">
      <pane xSplit="1" ySplit="4" topLeftCell="F51" activePane="bottomRight" state="frozen"/>
      <selection pane="topRight" activeCell="B1" sqref="B1"/>
      <selection pane="bottomLeft" activeCell="A5" sqref="A5"/>
      <selection pane="bottomRight" activeCell="G71" sqref="G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5.77</v>
      </c>
      <c r="C8" s="1" t="s">
        <v>38</v>
      </c>
      <c r="D8" s="2">
        <v>5.87</v>
      </c>
    </row>
    <row r="9" spans="1:36" x14ac:dyDescent="0.25">
      <c r="A9" s="1" t="s">
        <v>22</v>
      </c>
      <c r="B9" s="23">
        <v>5.78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75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64</v>
      </c>
      <c r="L11" s="5" t="s">
        <v>80</v>
      </c>
      <c r="M11" s="5" t="s">
        <v>68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2701.41</v>
      </c>
      <c r="C12" s="25">
        <v>4428.24</v>
      </c>
      <c r="D12" s="25">
        <v>7632.39</v>
      </c>
      <c r="E12" s="25">
        <v>25.65</v>
      </c>
      <c r="F12" s="25">
        <v>6689.22</v>
      </c>
      <c r="G12" s="25">
        <v>7173.79</v>
      </c>
      <c r="H12" s="25">
        <v>8909.74</v>
      </c>
      <c r="I12" s="25">
        <v>4050.77</v>
      </c>
      <c r="J12" s="25">
        <v>7721.27</v>
      </c>
      <c r="K12" s="25">
        <v>4104.21</v>
      </c>
      <c r="L12" s="25">
        <v>713.75</v>
      </c>
      <c r="M12" s="25">
        <v>1426.33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55576.77</v>
      </c>
      <c r="AI12" s="25">
        <v>54939.5</v>
      </c>
      <c r="AJ12" s="66">
        <f>+AI12-AH12</f>
        <v>-637.2699999999968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94.5</v>
      </c>
      <c r="C15" s="22">
        <v>313.5</v>
      </c>
      <c r="D15" s="22">
        <v>850</v>
      </c>
      <c r="E15" s="22">
        <v>19.5</v>
      </c>
      <c r="F15" s="22">
        <v>688.5</v>
      </c>
      <c r="G15" s="22">
        <v>122.5</v>
      </c>
      <c r="H15" s="22">
        <v>104</v>
      </c>
      <c r="I15" s="22">
        <v>183</v>
      </c>
      <c r="J15" s="22">
        <v>181</v>
      </c>
      <c r="K15" s="22">
        <v>183.5</v>
      </c>
      <c r="L15" s="22">
        <v>126.5</v>
      </c>
      <c r="M15" s="22">
        <v>50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2916.5</v>
      </c>
    </row>
    <row r="16" spans="1:36" s="31" customFormat="1" x14ac:dyDescent="0.25">
      <c r="A16" s="29" t="s">
        <v>20</v>
      </c>
      <c r="B16" s="30">
        <v>189</v>
      </c>
      <c r="C16" s="30">
        <v>229</v>
      </c>
      <c r="D16" s="30">
        <v>392</v>
      </c>
      <c r="E16" s="30"/>
      <c r="F16" s="30">
        <v>162</v>
      </c>
      <c r="G16" s="30">
        <v>98</v>
      </c>
      <c r="H16" s="30">
        <v>257</v>
      </c>
      <c r="I16" s="30">
        <v>96</v>
      </c>
      <c r="J16" s="30">
        <v>320</v>
      </c>
      <c r="K16" s="30">
        <v>35</v>
      </c>
      <c r="L16" s="30">
        <v>7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1785</v>
      </c>
      <c r="AJ16" s="67"/>
    </row>
    <row r="17" spans="1:36" customFormat="1" x14ac:dyDescent="0.25">
      <c r="A17" s="45" t="s">
        <v>27</v>
      </c>
      <c r="B17" s="21">
        <f>B16*$B$8</f>
        <v>1090.53</v>
      </c>
      <c r="C17" s="21">
        <f>C16*$B$8</f>
        <v>1321.33</v>
      </c>
      <c r="D17" s="21">
        <f t="shared" ref="D17:L17" si="2">D16*$B$8</f>
        <v>2261.8399999999997</v>
      </c>
      <c r="E17" s="21">
        <f t="shared" si="2"/>
        <v>0</v>
      </c>
      <c r="F17" s="21">
        <f t="shared" si="2"/>
        <v>934.7399999999999</v>
      </c>
      <c r="G17" s="21">
        <f t="shared" si="2"/>
        <v>565.45999999999992</v>
      </c>
      <c r="H17" s="21">
        <f t="shared" si="2"/>
        <v>1482.8899999999999</v>
      </c>
      <c r="I17" s="21">
        <f t="shared" si="2"/>
        <v>553.91999999999996</v>
      </c>
      <c r="J17" s="21">
        <f t="shared" si="2"/>
        <v>1846.3999999999999</v>
      </c>
      <c r="K17" s="21">
        <f t="shared" si="2"/>
        <v>201.95</v>
      </c>
      <c r="L17" s="21">
        <f t="shared" si="2"/>
        <v>40.39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10299.449999999999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>
        <v>253</v>
      </c>
      <c r="G18" s="32">
        <v>422</v>
      </c>
      <c r="H18" s="32">
        <v>270</v>
      </c>
      <c r="I18" s="32">
        <v>216</v>
      </c>
      <c r="J18" s="32">
        <v>449</v>
      </c>
      <c r="K18" s="32">
        <v>105</v>
      </c>
      <c r="L18" s="32">
        <v>10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1725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1462.3400000000001</v>
      </c>
      <c r="G19" s="21">
        <f t="shared" si="5"/>
        <v>2439.1600000000003</v>
      </c>
      <c r="H19" s="21">
        <f t="shared" si="5"/>
        <v>1560.6000000000001</v>
      </c>
      <c r="I19" s="21">
        <f t="shared" si="5"/>
        <v>1248.48</v>
      </c>
      <c r="J19" s="21">
        <f t="shared" si="5"/>
        <v>2595.2200000000003</v>
      </c>
      <c r="K19" s="21">
        <f t="shared" si="5"/>
        <v>606.9</v>
      </c>
      <c r="L19" s="21">
        <f t="shared" si="5"/>
        <v>57.800000000000004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9970.4999999999982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189</v>
      </c>
      <c r="C22" s="19">
        <f t="shared" ref="C22:L22" si="11">+C16+C18+C20</f>
        <v>229</v>
      </c>
      <c r="D22" s="19">
        <f t="shared" si="11"/>
        <v>392</v>
      </c>
      <c r="E22" s="19">
        <f t="shared" si="11"/>
        <v>0</v>
      </c>
      <c r="F22" s="19">
        <f t="shared" si="11"/>
        <v>415</v>
      </c>
      <c r="G22" s="19">
        <f t="shared" si="11"/>
        <v>520</v>
      </c>
      <c r="H22" s="19">
        <f t="shared" si="11"/>
        <v>527</v>
      </c>
      <c r="I22" s="19">
        <f t="shared" si="11"/>
        <v>312</v>
      </c>
      <c r="J22" s="19">
        <f t="shared" si="11"/>
        <v>769</v>
      </c>
      <c r="K22" s="19">
        <f t="shared" si="11"/>
        <v>140</v>
      </c>
      <c r="L22" s="19">
        <f t="shared" si="11"/>
        <v>17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3510</v>
      </c>
    </row>
    <row r="23" spans="1:36" customFormat="1" x14ac:dyDescent="0.25">
      <c r="A23" s="46" t="s">
        <v>26</v>
      </c>
      <c r="B23" s="18">
        <f>+B17+B19+B21</f>
        <v>1090.53</v>
      </c>
      <c r="C23" s="18">
        <f t="shared" ref="C23:L23" si="14">+C17+C19+C21</f>
        <v>1321.33</v>
      </c>
      <c r="D23" s="18">
        <f t="shared" si="14"/>
        <v>2261.8399999999997</v>
      </c>
      <c r="E23" s="18">
        <f t="shared" si="14"/>
        <v>0</v>
      </c>
      <c r="F23" s="18">
        <f t="shared" si="14"/>
        <v>2397.08</v>
      </c>
      <c r="G23" s="18">
        <f t="shared" si="14"/>
        <v>3004.6200000000003</v>
      </c>
      <c r="H23" s="18">
        <f t="shared" si="14"/>
        <v>3043.49</v>
      </c>
      <c r="I23" s="18">
        <f t="shared" si="14"/>
        <v>1802.4</v>
      </c>
      <c r="J23" s="18">
        <f t="shared" si="14"/>
        <v>4441.62</v>
      </c>
      <c r="K23" s="18">
        <f t="shared" si="14"/>
        <v>808.84999999999991</v>
      </c>
      <c r="L23" s="18">
        <f t="shared" si="14"/>
        <v>98.19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20269.949999999997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>
        <v>20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20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117.4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117.4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20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117.4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117.4</v>
      </c>
    </row>
    <row r="32" spans="1:36" x14ac:dyDescent="0.25">
      <c r="A32" s="13" t="s">
        <v>34</v>
      </c>
      <c r="B32" s="35">
        <v>19.03</v>
      </c>
      <c r="C32" s="35">
        <v>25.66</v>
      </c>
      <c r="D32" s="35"/>
      <c r="E32" s="35"/>
      <c r="F32" s="35">
        <v>70</v>
      </c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114.69</v>
      </c>
    </row>
    <row r="33" spans="1:34" customFormat="1" x14ac:dyDescent="0.25">
      <c r="A33" s="45" t="s">
        <v>35</v>
      </c>
      <c r="B33" s="21">
        <f>B32*$B$8</f>
        <v>109.8031</v>
      </c>
      <c r="C33" s="21">
        <f t="shared" ref="C33:L33" si="30">C32*$B$8</f>
        <v>148.0582</v>
      </c>
      <c r="D33" s="21">
        <f t="shared" si="30"/>
        <v>0</v>
      </c>
      <c r="E33" s="21">
        <f t="shared" si="30"/>
        <v>0</v>
      </c>
      <c r="F33" s="21">
        <f t="shared" si="30"/>
        <v>403.9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661.76130000000001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19.03</v>
      </c>
      <c r="C38" s="19">
        <f t="shared" ref="C38:L38" si="39">+C32+C34+C36</f>
        <v>25.66</v>
      </c>
      <c r="D38" s="19">
        <f t="shared" si="39"/>
        <v>0</v>
      </c>
      <c r="E38" s="19">
        <f t="shared" si="39"/>
        <v>0</v>
      </c>
      <c r="F38" s="19">
        <f t="shared" si="39"/>
        <v>70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114.69</v>
      </c>
    </row>
    <row r="39" spans="1:34" customFormat="1" x14ac:dyDescent="0.25">
      <c r="A39" s="46" t="s">
        <v>42</v>
      </c>
      <c r="B39" s="18">
        <f>+B33+B35+B37</f>
        <v>109.8031</v>
      </c>
      <c r="C39" s="18">
        <f t="shared" ref="C39:L39" si="42">+C33+C35+C37</f>
        <v>148.0582</v>
      </c>
      <c r="D39" s="18">
        <f t="shared" si="42"/>
        <v>0</v>
      </c>
      <c r="E39" s="18">
        <f t="shared" si="42"/>
        <v>0</v>
      </c>
      <c r="F39" s="18">
        <f t="shared" si="42"/>
        <v>403.9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661.76130000000001</v>
      </c>
    </row>
    <row r="40" spans="1:34" x14ac:dyDescent="0.25">
      <c r="A40" s="13" t="s">
        <v>43</v>
      </c>
      <c r="B40" s="35"/>
      <c r="C40" s="35"/>
      <c r="D40" s="35">
        <v>48.5</v>
      </c>
      <c r="E40" s="35"/>
      <c r="F40" s="35"/>
      <c r="G40" s="35"/>
      <c r="H40" s="35"/>
      <c r="I40" s="35">
        <v>25.63</v>
      </c>
      <c r="J40" s="35">
        <v>122.73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196.86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279.84499999999997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147.88509999999999</v>
      </c>
      <c r="J41" s="21">
        <f t="shared" si="45"/>
        <v>708.15210000000002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1135.8822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48.5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25.63</v>
      </c>
      <c r="J46" s="19">
        <f t="shared" si="54"/>
        <v>122.73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196.86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279.84499999999997</v>
      </c>
      <c r="E47" s="18">
        <f t="shared" si="57"/>
        <v>0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147.88509999999999</v>
      </c>
      <c r="J47" s="18">
        <f t="shared" si="57"/>
        <v>708.15210000000002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1135.8822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1237.42</v>
      </c>
      <c r="C49" s="43">
        <v>2342.4</v>
      </c>
      <c r="D49" s="43">
        <v>3488.28</v>
      </c>
      <c r="E49" s="43">
        <v>6.24</v>
      </c>
      <c r="F49" s="43">
        <v>2793.51</v>
      </c>
      <c r="G49" s="43">
        <v>3276.54</v>
      </c>
      <c r="H49" s="43">
        <v>4641.2299999999996</v>
      </c>
      <c r="I49" s="43">
        <v>1427.21</v>
      </c>
      <c r="J49" s="43">
        <v>2079.86</v>
      </c>
      <c r="K49" s="43">
        <v>2915.87</v>
      </c>
      <c r="L49" s="43">
        <v>380.79</v>
      </c>
      <c r="M49" s="44">
        <v>1375.93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25965.279999999999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166.71</v>
      </c>
      <c r="C53" s="43">
        <v>304.22000000000003</v>
      </c>
      <c r="D53" s="43">
        <v>807.48</v>
      </c>
      <c r="E53" s="43"/>
      <c r="F53" s="43">
        <v>293.39999999999998</v>
      </c>
      <c r="G53" s="43">
        <v>770.59</v>
      </c>
      <c r="H53" s="43">
        <v>898.26</v>
      </c>
      <c r="I53" s="43">
        <v>419.71</v>
      </c>
      <c r="J53" s="43"/>
      <c r="K53" s="43"/>
      <c r="L53" s="43">
        <v>104.12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3764.49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>
        <v>12.41</v>
      </c>
      <c r="I54" s="43">
        <v>15.79</v>
      </c>
      <c r="J54" s="43"/>
      <c r="K54" s="43">
        <v>77.5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105.7</v>
      </c>
    </row>
    <row r="55" spans="1:34" x14ac:dyDescent="0.25">
      <c r="A55" s="17" t="s">
        <v>52</v>
      </c>
      <c r="B55" s="43"/>
      <c r="C55" s="43">
        <v>2.64</v>
      </c>
      <c r="D55" s="43"/>
      <c r="E55" s="43"/>
      <c r="F55" s="43">
        <v>77.27</v>
      </c>
      <c r="G55" s="43"/>
      <c r="H55" s="43">
        <v>213.66</v>
      </c>
      <c r="I55" s="43"/>
      <c r="J55" s="43">
        <v>316.45999999999998</v>
      </c>
      <c r="K55" s="43"/>
      <c r="L55" s="43">
        <v>10.73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620.76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2698.9630999999999</v>
      </c>
      <c r="C64" s="51">
        <f t="shared" ref="C64:AG64" si="61">+C15+C23+C31+C39+C47+C48+C49+C50+C51+C52+C53+C54+C55+C56+C57+C58+C59+C60+C61+C62+C63</f>
        <v>4432.1482000000005</v>
      </c>
      <c r="D64" s="51">
        <f t="shared" si="61"/>
        <v>7687.4449999999997</v>
      </c>
      <c r="E64" s="51">
        <f t="shared" si="61"/>
        <v>25.740000000000002</v>
      </c>
      <c r="F64" s="51">
        <f t="shared" si="61"/>
        <v>6653.66</v>
      </c>
      <c r="G64" s="51">
        <f t="shared" si="61"/>
        <v>7174.25</v>
      </c>
      <c r="H64" s="51">
        <f t="shared" si="61"/>
        <v>8913.0499999999993</v>
      </c>
      <c r="I64" s="51">
        <f t="shared" si="61"/>
        <v>3995.9951000000001</v>
      </c>
      <c r="J64" s="51">
        <f t="shared" si="61"/>
        <v>7727.0921000000008</v>
      </c>
      <c r="K64" s="51">
        <f t="shared" si="61"/>
        <v>4103.12</v>
      </c>
      <c r="L64" s="51">
        <f t="shared" si="61"/>
        <v>720.33</v>
      </c>
      <c r="M64" s="51">
        <f t="shared" si="61"/>
        <v>1425.93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55557.7235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12 D</v>
      </c>
      <c r="F66" s="53" t="str">
        <f t="shared" si="62"/>
        <v>CAJA 1 N</v>
      </c>
      <c r="G66" s="53" t="str">
        <f t="shared" si="62"/>
        <v>CAJA 2 N</v>
      </c>
      <c r="H66" s="53" t="str">
        <f t="shared" si="62"/>
        <v>CAJA 3 N</v>
      </c>
      <c r="I66" s="53" t="str">
        <f t="shared" si="62"/>
        <v>CAJA 4 N</v>
      </c>
      <c r="J66" s="53" t="str">
        <f t="shared" si="62"/>
        <v>CAJA 5 N</v>
      </c>
      <c r="K66" s="53" t="str">
        <f t="shared" si="62"/>
        <v>CAJA 6 N</v>
      </c>
      <c r="L66" s="53" t="str">
        <f t="shared" si="62"/>
        <v>CAJA 14 N</v>
      </c>
      <c r="M66" s="53" t="str">
        <f t="shared" si="62"/>
        <v>CAJA 8 N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2701.41</v>
      </c>
      <c r="C67" s="55">
        <f t="shared" ref="C67:L67" si="63">C12</f>
        <v>4428.24</v>
      </c>
      <c r="D67" s="55">
        <f t="shared" si="63"/>
        <v>7632.39</v>
      </c>
      <c r="E67" s="55">
        <f t="shared" si="63"/>
        <v>25.65</v>
      </c>
      <c r="F67" s="55">
        <f t="shared" si="63"/>
        <v>6689.22</v>
      </c>
      <c r="G67" s="55">
        <f t="shared" si="63"/>
        <v>7173.79</v>
      </c>
      <c r="H67" s="55">
        <f t="shared" si="63"/>
        <v>8909.74</v>
      </c>
      <c r="I67" s="55">
        <f t="shared" si="63"/>
        <v>4050.77</v>
      </c>
      <c r="J67" s="55">
        <f t="shared" si="63"/>
        <v>7721.27</v>
      </c>
      <c r="K67" s="55">
        <f t="shared" si="63"/>
        <v>4104.21</v>
      </c>
      <c r="L67" s="55">
        <f t="shared" si="63"/>
        <v>713.75</v>
      </c>
      <c r="M67" s="55">
        <f t="shared" ref="M67:AG67" si="64">M12</f>
        <v>1426.33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55576.77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2701.41</v>
      </c>
      <c r="C69" s="57">
        <f t="shared" ref="C69:L69" si="67">+C67+C68</f>
        <v>4428.24</v>
      </c>
      <c r="D69" s="57">
        <f t="shared" si="67"/>
        <v>7632.39</v>
      </c>
      <c r="E69" s="57">
        <f t="shared" si="67"/>
        <v>25.65</v>
      </c>
      <c r="F69" s="57">
        <f t="shared" si="67"/>
        <v>6689.22</v>
      </c>
      <c r="G69" s="57">
        <f t="shared" si="67"/>
        <v>7173.79</v>
      </c>
      <c r="H69" s="57">
        <f t="shared" si="67"/>
        <v>8909.74</v>
      </c>
      <c r="I69" s="57">
        <f t="shared" si="67"/>
        <v>4050.77</v>
      </c>
      <c r="J69" s="57">
        <f t="shared" si="67"/>
        <v>7721.27</v>
      </c>
      <c r="K69" s="57">
        <f t="shared" si="67"/>
        <v>4104.21</v>
      </c>
      <c r="L69" s="57">
        <f t="shared" si="67"/>
        <v>713.75</v>
      </c>
      <c r="M69" s="57">
        <f t="shared" ref="M69:AG69" si="68">+M67+M68</f>
        <v>1426.33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55576.77</v>
      </c>
    </row>
    <row r="70" spans="1:34" customFormat="1" ht="15" customHeight="1" x14ac:dyDescent="0.25">
      <c r="A70" s="56" t="s">
        <v>95</v>
      </c>
      <c r="B70" s="55">
        <f t="shared" ref="B70:L70" si="69">+B64-B69</f>
        <v>-2.4468999999999141</v>
      </c>
      <c r="C70" s="55">
        <f t="shared" si="69"/>
        <v>3.9082000000007611</v>
      </c>
      <c r="D70" s="55">
        <f t="shared" si="69"/>
        <v>55.054999999999382</v>
      </c>
      <c r="E70" s="55">
        <f t="shared" si="69"/>
        <v>9.0000000000003411E-2</v>
      </c>
      <c r="F70" s="55">
        <f t="shared" si="69"/>
        <v>-35.5600000000004</v>
      </c>
      <c r="G70" s="55">
        <f t="shared" si="69"/>
        <v>0.46000000000003638</v>
      </c>
      <c r="H70" s="55">
        <f t="shared" si="69"/>
        <v>3.3099999999994907</v>
      </c>
      <c r="I70" s="55">
        <f t="shared" si="69"/>
        <v>-54.774899999999889</v>
      </c>
      <c r="J70" s="55">
        <f t="shared" si="69"/>
        <v>5.8221000000003187</v>
      </c>
      <c r="K70" s="55">
        <f t="shared" si="69"/>
        <v>-1.0900000000001455</v>
      </c>
      <c r="L70" s="55">
        <f t="shared" si="69"/>
        <v>6.5800000000000409</v>
      </c>
      <c r="M70" s="55">
        <f t="shared" ref="M70:AG70" si="70">+M64-M69</f>
        <v>-0.39999999999986358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-19.046500000000179</v>
      </c>
    </row>
    <row r="71" spans="1:34" ht="101.25" customHeight="1" x14ac:dyDescent="0.25">
      <c r="A71" s="74" t="s">
        <v>96</v>
      </c>
      <c r="B71" s="14"/>
      <c r="C71" s="14"/>
      <c r="D71" s="14" t="s">
        <v>123</v>
      </c>
      <c r="E71" s="14"/>
      <c r="F71" s="14" t="s">
        <v>126</v>
      </c>
      <c r="G71" s="14"/>
      <c r="H71" s="14"/>
      <c r="I71" s="14" t="s">
        <v>129</v>
      </c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D72" s="12" t="s">
        <v>124</v>
      </c>
      <c r="F72" s="12" t="s">
        <v>127</v>
      </c>
      <c r="I72" s="12" t="s">
        <v>130</v>
      </c>
    </row>
    <row r="73" spans="1:34" x14ac:dyDescent="0.25">
      <c r="D73" s="12" t="s">
        <v>125</v>
      </c>
      <c r="F73" s="12" t="s">
        <v>128</v>
      </c>
      <c r="I73" s="12" t="s">
        <v>131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L44" activePane="bottomRight" state="frozen"/>
      <selection pane="topRight" activeCell="B1" sqref="B1"/>
      <selection pane="bottomLeft" activeCell="A5" sqref="A5"/>
      <selection pane="bottomRight" activeCell="L61" sqref="L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5.77</v>
      </c>
      <c r="C8" s="1" t="s">
        <v>38</v>
      </c>
      <c r="D8" s="2"/>
    </row>
    <row r="9" spans="1:36" x14ac:dyDescent="0.25">
      <c r="A9" s="1" t="s">
        <v>22</v>
      </c>
      <c r="B9" s="23">
        <v>5.78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2337.89</v>
      </c>
      <c r="C12" s="25">
        <v>1531.71</v>
      </c>
      <c r="D12" s="25">
        <v>1513.95</v>
      </c>
      <c r="E12" s="25">
        <v>1080.3599999999999</v>
      </c>
      <c r="F12" s="25">
        <v>1772.82</v>
      </c>
      <c r="G12" s="25">
        <v>3519.21</v>
      </c>
      <c r="H12" s="25">
        <v>3168.22</v>
      </c>
      <c r="I12" s="25">
        <v>3948.19</v>
      </c>
      <c r="J12" s="25">
        <v>3297.54</v>
      </c>
      <c r="K12" s="25">
        <v>1076.44</v>
      </c>
      <c r="L12" s="25">
        <v>2905.13</v>
      </c>
      <c r="M12" s="25">
        <v>1474</v>
      </c>
      <c r="N12" s="25">
        <v>1346.83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28972.29</v>
      </c>
      <c r="AI12" s="25">
        <v>28678.77</v>
      </c>
      <c r="AJ12" s="66">
        <f>+AI12-AH12</f>
        <v>-293.52000000000044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262</v>
      </c>
      <c r="C15" s="22">
        <v>188.5</v>
      </c>
      <c r="D15" s="22">
        <v>203.5</v>
      </c>
      <c r="E15" s="22">
        <v>1</v>
      </c>
      <c r="F15" s="22">
        <v>0</v>
      </c>
      <c r="G15" s="22">
        <v>10.5</v>
      </c>
      <c r="H15" s="22">
        <v>177</v>
      </c>
      <c r="I15" s="22">
        <v>241.5</v>
      </c>
      <c r="J15" s="22">
        <v>90.5</v>
      </c>
      <c r="K15" s="22">
        <v>55.5</v>
      </c>
      <c r="L15" s="22">
        <v>96.5</v>
      </c>
      <c r="M15" s="22"/>
      <c r="N15" s="22">
        <v>51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1377.5</v>
      </c>
    </row>
    <row r="16" spans="1:36" s="31" customFormat="1" x14ac:dyDescent="0.25">
      <c r="A16" s="29" t="s">
        <v>20</v>
      </c>
      <c r="B16" s="30">
        <v>163</v>
      </c>
      <c r="C16" s="30">
        <v>53</v>
      </c>
      <c r="D16" s="30">
        <v>83</v>
      </c>
      <c r="E16" s="30">
        <v>131</v>
      </c>
      <c r="F16" s="30">
        <v>76</v>
      </c>
      <c r="G16" s="30">
        <v>67</v>
      </c>
      <c r="H16" s="30">
        <v>109</v>
      </c>
      <c r="I16" s="30">
        <v>80</v>
      </c>
      <c r="J16" s="30">
        <v>139</v>
      </c>
      <c r="K16" s="30"/>
      <c r="L16" s="30">
        <v>21</v>
      </c>
      <c r="M16" s="30"/>
      <c r="N16" s="30">
        <v>78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1000</v>
      </c>
      <c r="AJ16" s="67"/>
    </row>
    <row r="17" spans="1:36" customFormat="1" x14ac:dyDescent="0.25">
      <c r="A17" s="45" t="s">
        <v>27</v>
      </c>
      <c r="B17" s="21">
        <f>B16*$B$8</f>
        <v>940.50999999999988</v>
      </c>
      <c r="C17" s="21">
        <f>C16*$B$8</f>
        <v>305.81</v>
      </c>
      <c r="D17" s="21">
        <f t="shared" ref="D17:AG17" si="2">D16*$B$8</f>
        <v>478.90999999999997</v>
      </c>
      <c r="E17" s="21">
        <f t="shared" si="2"/>
        <v>755.86999999999989</v>
      </c>
      <c r="F17" s="21">
        <f t="shared" si="2"/>
        <v>438.52</v>
      </c>
      <c r="G17" s="21">
        <f t="shared" si="2"/>
        <v>386.59</v>
      </c>
      <c r="H17" s="21">
        <f t="shared" si="2"/>
        <v>628.92999999999995</v>
      </c>
      <c r="I17" s="21">
        <f t="shared" si="2"/>
        <v>461.59999999999997</v>
      </c>
      <c r="J17" s="21">
        <f t="shared" si="2"/>
        <v>802.03</v>
      </c>
      <c r="K17" s="21">
        <f t="shared" si="2"/>
        <v>0</v>
      </c>
      <c r="L17" s="21">
        <f t="shared" si="2"/>
        <v>121.16999999999999</v>
      </c>
      <c r="M17" s="21">
        <f t="shared" si="2"/>
        <v>0</v>
      </c>
      <c r="N17" s="21">
        <f t="shared" si="2"/>
        <v>450.05999999999995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5770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>
        <v>132</v>
      </c>
      <c r="H18" s="32">
        <v>102</v>
      </c>
      <c r="I18" s="32">
        <v>181</v>
      </c>
      <c r="J18" s="32"/>
      <c r="K18" s="32"/>
      <c r="L18" s="32">
        <v>213</v>
      </c>
      <c r="M18" s="32">
        <v>156</v>
      </c>
      <c r="N18" s="32">
        <v>39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823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762.96</v>
      </c>
      <c r="H19" s="21">
        <f t="shared" si="3"/>
        <v>589.56000000000006</v>
      </c>
      <c r="I19" s="21">
        <f t="shared" si="3"/>
        <v>1046.18</v>
      </c>
      <c r="J19" s="21">
        <f t="shared" si="3"/>
        <v>0</v>
      </c>
      <c r="K19" s="21">
        <f t="shared" si="3"/>
        <v>0</v>
      </c>
      <c r="L19" s="21">
        <f t="shared" si="3"/>
        <v>1231.1400000000001</v>
      </c>
      <c r="M19" s="21">
        <f t="shared" si="3"/>
        <v>901.68000000000006</v>
      </c>
      <c r="N19" s="21">
        <f t="shared" si="3"/>
        <v>225.42000000000002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4756.9400000000005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163</v>
      </c>
      <c r="C22" s="19">
        <f t="shared" ref="C22:AG23" si="5">+C16+C18+C20</f>
        <v>53</v>
      </c>
      <c r="D22" s="19">
        <f t="shared" si="5"/>
        <v>83</v>
      </c>
      <c r="E22" s="19">
        <f t="shared" si="5"/>
        <v>131</v>
      </c>
      <c r="F22" s="19">
        <f t="shared" si="5"/>
        <v>76</v>
      </c>
      <c r="G22" s="19">
        <f t="shared" si="5"/>
        <v>199</v>
      </c>
      <c r="H22" s="19">
        <f t="shared" si="5"/>
        <v>211</v>
      </c>
      <c r="I22" s="19">
        <f t="shared" si="5"/>
        <v>261</v>
      </c>
      <c r="J22" s="19">
        <f t="shared" si="5"/>
        <v>139</v>
      </c>
      <c r="K22" s="19">
        <f t="shared" si="5"/>
        <v>0</v>
      </c>
      <c r="L22" s="19">
        <f t="shared" si="5"/>
        <v>234</v>
      </c>
      <c r="M22" s="19">
        <f t="shared" si="5"/>
        <v>156</v>
      </c>
      <c r="N22" s="19">
        <f t="shared" si="5"/>
        <v>117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1823</v>
      </c>
    </row>
    <row r="23" spans="1:36" customFormat="1" x14ac:dyDescent="0.25">
      <c r="A23" s="46" t="s">
        <v>26</v>
      </c>
      <c r="B23" s="18">
        <f>+B17+B19+B21</f>
        <v>940.50999999999988</v>
      </c>
      <c r="C23" s="18">
        <f t="shared" si="5"/>
        <v>305.81</v>
      </c>
      <c r="D23" s="18">
        <f t="shared" si="5"/>
        <v>478.90999999999997</v>
      </c>
      <c r="E23" s="18">
        <f t="shared" si="5"/>
        <v>755.86999999999989</v>
      </c>
      <c r="F23" s="18">
        <f t="shared" si="5"/>
        <v>438.52</v>
      </c>
      <c r="G23" s="18">
        <f t="shared" si="5"/>
        <v>1149.55</v>
      </c>
      <c r="H23" s="18">
        <f t="shared" si="5"/>
        <v>1218.49</v>
      </c>
      <c r="I23" s="18">
        <f t="shared" si="5"/>
        <v>1507.78</v>
      </c>
      <c r="J23" s="18">
        <f t="shared" si="5"/>
        <v>802.03</v>
      </c>
      <c r="K23" s="18">
        <f t="shared" si="5"/>
        <v>0</v>
      </c>
      <c r="L23" s="18">
        <f t="shared" si="5"/>
        <v>1352.3100000000002</v>
      </c>
      <c r="M23" s="18">
        <f t="shared" si="5"/>
        <v>901.68000000000006</v>
      </c>
      <c r="N23" s="18">
        <f t="shared" si="5"/>
        <v>675.48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10526.939999999999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4.25</v>
      </c>
      <c r="D40" s="35"/>
      <c r="E40" s="35"/>
      <c r="F40" s="35"/>
      <c r="G40" s="35"/>
      <c r="H40" s="35"/>
      <c r="I40" s="35"/>
      <c r="J40" s="35"/>
      <c r="K40" s="35"/>
      <c r="L40" s="35">
        <v>9.8800000000000008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14.13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24.522499999999997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57.007600000000004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81.530100000000004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>
        <v>7.82</v>
      </c>
      <c r="I42" s="37">
        <v>7.44</v>
      </c>
      <c r="J42" s="37"/>
      <c r="K42" s="37"/>
      <c r="L42" s="37"/>
      <c r="M42" s="37">
        <v>16.71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31.970000000000002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45.199600000000004</v>
      </c>
      <c r="I43" s="21">
        <f t="shared" si="17"/>
        <v>43.003200000000007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96.583800000000011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184.78660000000002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4.25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7.82</v>
      </c>
      <c r="I46" s="19">
        <f t="shared" si="19"/>
        <v>7.44</v>
      </c>
      <c r="J46" s="19">
        <f t="shared" si="19"/>
        <v>0</v>
      </c>
      <c r="K46" s="19">
        <f t="shared" si="19"/>
        <v>0</v>
      </c>
      <c r="L46" s="19">
        <f t="shared" si="19"/>
        <v>9.8800000000000008</v>
      </c>
      <c r="M46" s="19">
        <f t="shared" si="19"/>
        <v>16.71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46.1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24.522499999999997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45.199600000000004</v>
      </c>
      <c r="I47" s="18">
        <f t="shared" si="19"/>
        <v>43.003200000000007</v>
      </c>
      <c r="J47" s="18">
        <f t="shared" si="19"/>
        <v>0</v>
      </c>
      <c r="K47" s="18">
        <f t="shared" si="19"/>
        <v>0</v>
      </c>
      <c r="L47" s="18">
        <f t="shared" si="19"/>
        <v>57.007600000000004</v>
      </c>
      <c r="M47" s="18">
        <f t="shared" si="19"/>
        <v>96.583800000000011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266.31670000000003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797.5</v>
      </c>
      <c r="C49" s="43">
        <v>942.43</v>
      </c>
      <c r="D49" s="43">
        <v>549.34</v>
      </c>
      <c r="E49" s="43">
        <v>0</v>
      </c>
      <c r="F49" s="43">
        <v>1132.8900000000001</v>
      </c>
      <c r="G49" s="43">
        <v>1900.86</v>
      </c>
      <c r="H49" s="43">
        <v>0</v>
      </c>
      <c r="I49" s="43">
        <v>1632.09</v>
      </c>
      <c r="J49" s="43"/>
      <c r="K49" s="43">
        <v>1020.78</v>
      </c>
      <c r="L49" s="43"/>
      <c r="M49" s="44">
        <v>348.97</v>
      </c>
      <c r="N49" s="44">
        <v>494.13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8818.989999999998</v>
      </c>
    </row>
    <row r="50" spans="1:34" x14ac:dyDescent="0.25">
      <c r="A50" s="17" t="s">
        <v>1</v>
      </c>
      <c r="B50" s="43"/>
      <c r="C50" s="43"/>
      <c r="D50" s="43">
        <v>0</v>
      </c>
      <c r="E50" s="43">
        <v>294.45999999999998</v>
      </c>
      <c r="F50" s="43"/>
      <c r="G50" s="43"/>
      <c r="H50" s="43"/>
      <c r="I50" s="43"/>
      <c r="J50" s="43"/>
      <c r="K50" s="43"/>
      <c r="L50" s="43">
        <v>1121.51</v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1415.97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67.209999999999994</v>
      </c>
      <c r="C52" s="43"/>
      <c r="D52" s="43"/>
      <c r="E52" s="43"/>
      <c r="F52" s="43"/>
      <c r="G52" s="43">
        <v>105.64</v>
      </c>
      <c r="H52" s="43">
        <v>1471.92</v>
      </c>
      <c r="I52" s="43"/>
      <c r="J52" s="43">
        <v>1665.89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3310.66</v>
      </c>
    </row>
    <row r="53" spans="1:34" x14ac:dyDescent="0.25">
      <c r="A53" s="17" t="s">
        <v>18</v>
      </c>
      <c r="B53" s="43">
        <v>196.16</v>
      </c>
      <c r="C53" s="43">
        <v>71.06</v>
      </c>
      <c r="D53" s="43">
        <v>264.7</v>
      </c>
      <c r="E53" s="43"/>
      <c r="F53" s="43">
        <v>234.6</v>
      </c>
      <c r="G53" s="43">
        <v>216.58</v>
      </c>
      <c r="H53" s="43">
        <v>221.3</v>
      </c>
      <c r="I53" s="43">
        <v>462.47</v>
      </c>
      <c r="J53" s="43">
        <v>715.73</v>
      </c>
      <c r="K53" s="43"/>
      <c r="L53" s="43"/>
      <c r="M53" s="44">
        <v>134.62</v>
      </c>
      <c r="N53" s="44">
        <v>103</v>
      </c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2620.2200000000003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>
        <v>58.47</v>
      </c>
      <c r="H54" s="43">
        <v>34.549999999999997</v>
      </c>
      <c r="I54" s="43">
        <v>46.7</v>
      </c>
      <c r="J54" s="43">
        <v>24.41</v>
      </c>
      <c r="K54" s="43"/>
      <c r="L54" s="43">
        <v>226.62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390.75</v>
      </c>
    </row>
    <row r="55" spans="1:34" x14ac:dyDescent="0.25">
      <c r="A55" s="17" t="s">
        <v>52</v>
      </c>
      <c r="B55" s="43">
        <v>19.321000000000002</v>
      </c>
      <c r="C55" s="43"/>
      <c r="D55" s="43">
        <v>28.34</v>
      </c>
      <c r="E55" s="43">
        <v>0</v>
      </c>
      <c r="F55" s="43">
        <v>14.64</v>
      </c>
      <c r="G55" s="43">
        <v>81.430000000000007</v>
      </c>
      <c r="H55" s="43"/>
      <c r="I55" s="43">
        <v>19.53</v>
      </c>
      <c r="J55" s="43"/>
      <c r="K55" s="43"/>
      <c r="L55" s="43"/>
      <c r="M55" s="44"/>
      <c r="N55" s="44">
        <v>26.09</v>
      </c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189.351</v>
      </c>
    </row>
    <row r="56" spans="1:34" x14ac:dyDescent="0.25">
      <c r="A56" s="17" t="s">
        <v>2</v>
      </c>
      <c r="B56" s="43"/>
      <c r="C56" s="43"/>
      <c r="D56" s="43"/>
      <c r="E56" s="43">
        <v>31.34</v>
      </c>
      <c r="F56" s="43"/>
      <c r="G56" s="43"/>
      <c r="H56" s="43"/>
      <c r="I56" s="43"/>
      <c r="J56" s="43"/>
      <c r="K56" s="43"/>
      <c r="L56" s="43">
        <v>32.99</v>
      </c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64.33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>
        <v>55.1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55.1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2337.8009999999995</v>
      </c>
      <c r="C64" s="51">
        <f t="shared" ref="C64:AG64" si="21">+C15+C23+C31+C39+C47+C48+C49+C50+C51+C52+C53+C54+C55+C56+C57+C58+C59+C60+C61+C62+C63</f>
        <v>1532.3224999999998</v>
      </c>
      <c r="D64" s="51">
        <f t="shared" si="21"/>
        <v>1524.79</v>
      </c>
      <c r="E64" s="51">
        <f t="shared" si="21"/>
        <v>1082.6699999999998</v>
      </c>
      <c r="F64" s="51">
        <f t="shared" si="21"/>
        <v>1820.65</v>
      </c>
      <c r="G64" s="51">
        <f t="shared" si="21"/>
        <v>3523.0299999999993</v>
      </c>
      <c r="H64" s="51">
        <f t="shared" si="21"/>
        <v>3168.4596000000001</v>
      </c>
      <c r="I64" s="51">
        <f t="shared" si="21"/>
        <v>3953.0732000000003</v>
      </c>
      <c r="J64" s="51">
        <f t="shared" si="21"/>
        <v>3298.56</v>
      </c>
      <c r="K64" s="51">
        <f t="shared" si="21"/>
        <v>1076.28</v>
      </c>
      <c r="L64" s="51">
        <f t="shared" si="21"/>
        <v>2886.9375999999997</v>
      </c>
      <c r="M64" s="51">
        <f t="shared" si="21"/>
        <v>1481.8537999999999</v>
      </c>
      <c r="N64" s="51">
        <f t="shared" si="21"/>
        <v>1349.7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29036.127700000001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5 N</v>
      </c>
      <c r="L66" s="53" t="str">
        <f t="shared" si="22"/>
        <v>CAJA 8 N</v>
      </c>
      <c r="M66" s="53" t="str">
        <f t="shared" si="22"/>
        <v>CAJA 9 N</v>
      </c>
      <c r="N66" s="53" t="str">
        <f t="shared" si="22"/>
        <v>CAJA 9 N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2337.89</v>
      </c>
      <c r="C67" s="55">
        <f t="shared" ref="C67:L67" si="23">C12</f>
        <v>1531.71</v>
      </c>
      <c r="D67" s="55">
        <f t="shared" si="23"/>
        <v>1513.95</v>
      </c>
      <c r="E67" s="55">
        <f t="shared" si="23"/>
        <v>1080.3599999999999</v>
      </c>
      <c r="F67" s="55">
        <f t="shared" si="23"/>
        <v>1772.82</v>
      </c>
      <c r="G67" s="55">
        <f t="shared" si="23"/>
        <v>3519.21</v>
      </c>
      <c r="H67" s="55">
        <f t="shared" si="23"/>
        <v>3168.22</v>
      </c>
      <c r="I67" s="55">
        <f t="shared" si="23"/>
        <v>3948.19</v>
      </c>
      <c r="J67" s="55">
        <f t="shared" si="23"/>
        <v>3297.54</v>
      </c>
      <c r="K67" s="55">
        <f t="shared" si="23"/>
        <v>1076.44</v>
      </c>
      <c r="L67" s="55">
        <f t="shared" si="23"/>
        <v>2905.13</v>
      </c>
      <c r="M67" s="55">
        <f t="shared" si="22"/>
        <v>1474</v>
      </c>
      <c r="N67" s="55">
        <f t="shared" si="22"/>
        <v>1346.83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28972.29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2337.89</v>
      </c>
      <c r="C69" s="57">
        <f t="shared" ref="C69:AG69" si="25">+C67+C68</f>
        <v>1531.71</v>
      </c>
      <c r="D69" s="57">
        <f t="shared" si="25"/>
        <v>1513.95</v>
      </c>
      <c r="E69" s="57">
        <f t="shared" si="25"/>
        <v>1080.3599999999999</v>
      </c>
      <c r="F69" s="57">
        <f t="shared" si="25"/>
        <v>1772.82</v>
      </c>
      <c r="G69" s="57">
        <f t="shared" si="25"/>
        <v>3519.21</v>
      </c>
      <c r="H69" s="57">
        <f t="shared" si="25"/>
        <v>3168.22</v>
      </c>
      <c r="I69" s="57">
        <f t="shared" si="25"/>
        <v>3948.19</v>
      </c>
      <c r="J69" s="57">
        <f t="shared" si="25"/>
        <v>3297.54</v>
      </c>
      <c r="K69" s="57">
        <f t="shared" si="25"/>
        <v>1076.44</v>
      </c>
      <c r="L69" s="57">
        <f t="shared" si="25"/>
        <v>2905.13</v>
      </c>
      <c r="M69" s="57">
        <f t="shared" si="25"/>
        <v>1474</v>
      </c>
      <c r="N69" s="57">
        <f t="shared" si="25"/>
        <v>1346.83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28972.29</v>
      </c>
    </row>
    <row r="70" spans="1:34" customFormat="1" ht="15" customHeight="1" x14ac:dyDescent="0.25">
      <c r="A70" s="56" t="s">
        <v>95</v>
      </c>
      <c r="B70" s="55">
        <f t="shared" ref="B70:AG70" si="26">+B64-B69</f>
        <v>-8.900000000039654E-2</v>
      </c>
      <c r="C70" s="55">
        <f t="shared" si="26"/>
        <v>0.61249999999972715</v>
      </c>
      <c r="D70" s="55">
        <f t="shared" si="26"/>
        <v>10.839999999999918</v>
      </c>
      <c r="E70" s="55">
        <f t="shared" si="26"/>
        <v>2.3099999999999454</v>
      </c>
      <c r="F70" s="55">
        <f t="shared" si="26"/>
        <v>47.830000000000155</v>
      </c>
      <c r="G70" s="55">
        <f t="shared" si="26"/>
        <v>3.8199999999992542</v>
      </c>
      <c r="H70" s="55">
        <f t="shared" si="26"/>
        <v>0.23960000000033688</v>
      </c>
      <c r="I70" s="55">
        <f t="shared" si="26"/>
        <v>4.8832000000002154</v>
      </c>
      <c r="J70" s="55">
        <f t="shared" si="26"/>
        <v>1.0199999999999818</v>
      </c>
      <c r="K70" s="55">
        <f t="shared" si="26"/>
        <v>-0.16000000000008185</v>
      </c>
      <c r="L70" s="55">
        <f t="shared" si="26"/>
        <v>-18.192400000000362</v>
      </c>
      <c r="M70" s="55">
        <f t="shared" si="26"/>
        <v>7.8537999999998647</v>
      </c>
      <c r="N70" s="55">
        <f t="shared" si="26"/>
        <v>2.8700000000001182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63.837699999998677</v>
      </c>
    </row>
    <row r="71" spans="1:34" ht="112.5" customHeight="1" x14ac:dyDescent="0.25">
      <c r="A71" s="74" t="s">
        <v>96</v>
      </c>
      <c r="B71" s="14"/>
      <c r="C71" s="14"/>
      <c r="D71" s="14" t="s">
        <v>132</v>
      </c>
      <c r="E71" s="14"/>
      <c r="F71" s="14" t="s">
        <v>133</v>
      </c>
      <c r="G71" s="14"/>
      <c r="H71" s="14"/>
      <c r="I71" s="14"/>
      <c r="J71" s="14"/>
      <c r="K71" s="14"/>
      <c r="L71" s="14"/>
      <c r="M71" s="28" t="s">
        <v>134</v>
      </c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35" activePane="bottomRight" state="frozen"/>
      <selection pane="topRight" activeCell="B1" sqref="B1"/>
      <selection pane="bottomLeft" activeCell="A5" sqref="A5"/>
      <selection pane="bottomRight" activeCell="AI68" sqref="AI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44770</v>
      </c>
      <c r="E6" s="2"/>
      <c r="F6" s="3"/>
      <c r="G6" s="3"/>
    </row>
    <row r="8" spans="1:36" x14ac:dyDescent="0.25">
      <c r="A8" s="1" t="s">
        <v>21</v>
      </c>
      <c r="B8" s="2">
        <v>5.77</v>
      </c>
      <c r="C8" s="1" t="s">
        <v>38</v>
      </c>
      <c r="D8" s="2"/>
    </row>
    <row r="9" spans="1:36" x14ac:dyDescent="0.25">
      <c r="A9" s="1" t="s">
        <v>22</v>
      </c>
      <c r="B9" s="23">
        <v>5.78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1617.07</v>
      </c>
      <c r="C12" s="25">
        <v>2014.01</v>
      </c>
      <c r="D12" s="25">
        <v>3323.68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6954.76</v>
      </c>
      <c r="AI12" s="25">
        <v>6888.16</v>
      </c>
      <c r="AJ12" s="66">
        <f>+AI12-AH12</f>
        <v>-66.600000000000364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15.5</v>
      </c>
      <c r="C15" s="22">
        <v>92</v>
      </c>
      <c r="D15" s="22">
        <v>70.5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178</v>
      </c>
    </row>
    <row r="16" spans="1:36" s="31" customFormat="1" x14ac:dyDescent="0.25">
      <c r="A16" s="29" t="s">
        <v>20</v>
      </c>
      <c r="B16" s="30">
        <v>101</v>
      </c>
      <c r="C16" s="30">
        <v>29</v>
      </c>
      <c r="D16" s="30">
        <v>105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235</v>
      </c>
      <c r="AJ16" s="67"/>
    </row>
    <row r="17" spans="1:36" customFormat="1" x14ac:dyDescent="0.25">
      <c r="A17" s="45" t="s">
        <v>27</v>
      </c>
      <c r="B17" s="21">
        <f>B16*$B$8</f>
        <v>582.77</v>
      </c>
      <c r="C17" s="21">
        <f>C16*$B$8</f>
        <v>167.32999999999998</v>
      </c>
      <c r="D17" s="21">
        <f t="shared" ref="D17:AG17" si="2">D16*$B$8</f>
        <v>605.84999999999991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1355.9499999999998</v>
      </c>
    </row>
    <row r="18" spans="1:36" s="31" customFormat="1" x14ac:dyDescent="0.25">
      <c r="A18" s="29" t="s">
        <v>23</v>
      </c>
      <c r="B18" s="32"/>
      <c r="C18" s="32">
        <v>106</v>
      </c>
      <c r="D18" s="32">
        <v>45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151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612.68000000000006</v>
      </c>
      <c r="D19" s="21">
        <f t="shared" si="3"/>
        <v>260.10000000000002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872.78000000000009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101</v>
      </c>
      <c r="C22" s="19">
        <f t="shared" ref="C22:AG23" si="5">+C16+C18+C20</f>
        <v>135</v>
      </c>
      <c r="D22" s="19">
        <f t="shared" si="5"/>
        <v>150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386</v>
      </c>
    </row>
    <row r="23" spans="1:36" customFormat="1" x14ac:dyDescent="0.25">
      <c r="A23" s="46" t="s">
        <v>26</v>
      </c>
      <c r="B23" s="18">
        <f>+B17+B19+B21</f>
        <v>582.77</v>
      </c>
      <c r="C23" s="18">
        <f t="shared" si="5"/>
        <v>780.01</v>
      </c>
      <c r="D23" s="18">
        <f t="shared" si="5"/>
        <v>865.94999999999993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2228.73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>
        <v>35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35</v>
      </c>
    </row>
    <row r="33" spans="1:34" customFormat="1" x14ac:dyDescent="0.25">
      <c r="A33" s="45" t="s">
        <v>35</v>
      </c>
      <c r="B33" s="21">
        <f>B32*$B$8</f>
        <v>201.95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201.95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35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35</v>
      </c>
    </row>
    <row r="39" spans="1:34" customFormat="1" x14ac:dyDescent="0.25">
      <c r="A39" s="46" t="s">
        <v>42</v>
      </c>
      <c r="B39" s="18">
        <f>+B33+B35+B37</f>
        <v>201.95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201.95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487.51</v>
      </c>
      <c r="C49" s="43">
        <v>807.03</v>
      </c>
      <c r="D49" s="43">
        <v>1911.96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3206.5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323.93</v>
      </c>
      <c r="C53" s="43">
        <v>332.97</v>
      </c>
      <c r="D53" s="43">
        <v>475.12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1132.02</v>
      </c>
    </row>
    <row r="54" spans="1:34" x14ac:dyDescent="0.25">
      <c r="A54" s="17" t="s">
        <v>114</v>
      </c>
      <c r="B54" s="43">
        <v>7.95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7.95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1619.6100000000001</v>
      </c>
      <c r="C64" s="51">
        <f t="shared" ref="C64:AG64" si="21">+C15+C23+C31+C39+C47+C48+C49+C50+C51+C52+C53+C54+C55+C56+C57+C58+C59+C60+C61+C62+C63</f>
        <v>2012.01</v>
      </c>
      <c r="D64" s="51">
        <f t="shared" si="21"/>
        <v>3323.5299999999997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6955.15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1617.07</v>
      </c>
      <c r="C67" s="55">
        <f t="shared" ref="C67:L67" si="23">C12</f>
        <v>2014.01</v>
      </c>
      <c r="D67" s="55">
        <f t="shared" si="23"/>
        <v>3323.68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6954.76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1617.07</v>
      </c>
      <c r="C69" s="57">
        <f t="shared" ref="C69:AG69" si="25">+C67+C68</f>
        <v>2014.01</v>
      </c>
      <c r="D69" s="57">
        <f t="shared" si="25"/>
        <v>3323.68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6954.76</v>
      </c>
    </row>
    <row r="70" spans="1:34" customFormat="1" ht="15" customHeight="1" x14ac:dyDescent="0.25">
      <c r="A70" s="56" t="s">
        <v>95</v>
      </c>
      <c r="B70" s="55">
        <f t="shared" ref="B70:AG70" si="26">+B64-B69</f>
        <v>2.540000000000191</v>
      </c>
      <c r="C70" s="55">
        <f t="shared" si="26"/>
        <v>-2</v>
      </c>
      <c r="D70" s="55">
        <f t="shared" si="26"/>
        <v>-0.15000000000009095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0.39000000000010004</v>
      </c>
    </row>
    <row r="71" spans="1:34" ht="95.25" customHeight="1" x14ac:dyDescent="0.25">
      <c r="A71" s="74" t="s">
        <v>96</v>
      </c>
      <c r="B71" s="14"/>
      <c r="C71" s="14" t="s">
        <v>135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4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64" sqref="AI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5.78</v>
      </c>
      <c r="C8" s="1" t="s">
        <v>38</v>
      </c>
      <c r="D8" s="2"/>
    </row>
    <row r="9" spans="1:36" x14ac:dyDescent="0.25">
      <c r="A9" s="1" t="s">
        <v>22</v>
      </c>
      <c r="B9" s="23">
        <v>5.77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3445.19</v>
      </c>
      <c r="C12" s="25">
        <v>2565.5300000000002</v>
      </c>
      <c r="D12" s="25">
        <v>652.45000000000005</v>
      </c>
      <c r="E12" s="25">
        <v>1558.92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8222.09</v>
      </c>
      <c r="AI12" s="25">
        <v>8183.36</v>
      </c>
      <c r="AJ12" s="66">
        <f>+AI12-AH12</f>
        <v>-38.730000000000473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471</v>
      </c>
      <c r="C15" s="22">
        <v>434.5</v>
      </c>
      <c r="D15" s="22">
        <v>97.5</v>
      </c>
      <c r="E15" s="22">
        <v>79.5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1082.5</v>
      </c>
    </row>
    <row r="16" spans="1:36" s="31" customFormat="1" x14ac:dyDescent="0.25">
      <c r="A16" s="29" t="s">
        <v>20</v>
      </c>
      <c r="B16" s="30">
        <v>21</v>
      </c>
      <c r="C16" s="30">
        <v>18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39</v>
      </c>
      <c r="AJ16" s="67"/>
    </row>
    <row r="17" spans="1:36" customFormat="1" x14ac:dyDescent="0.25">
      <c r="A17" s="45" t="s">
        <v>27</v>
      </c>
      <c r="B17" s="21">
        <f>B16*$B$8</f>
        <v>121.38000000000001</v>
      </c>
      <c r="C17" s="21">
        <f>C16*$B$8</f>
        <v>104.04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225.42000000000002</v>
      </c>
    </row>
    <row r="18" spans="1:36" s="31" customFormat="1" x14ac:dyDescent="0.25">
      <c r="A18" s="29" t="s">
        <v>23</v>
      </c>
      <c r="B18" s="32">
        <v>82</v>
      </c>
      <c r="C18" s="32">
        <v>102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184</v>
      </c>
      <c r="AJ18" s="67"/>
    </row>
    <row r="19" spans="1:36" customFormat="1" x14ac:dyDescent="0.25">
      <c r="A19" s="45" t="s">
        <v>27</v>
      </c>
      <c r="B19" s="21">
        <f>B18*$B$9</f>
        <v>473.14</v>
      </c>
      <c r="C19" s="21">
        <f t="shared" ref="C19:AG19" si="3">C18*$B$9</f>
        <v>588.54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1061.6799999999998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103</v>
      </c>
      <c r="C22" s="19">
        <f t="shared" ref="C22:AG23" si="5">+C16+C18+C20</f>
        <v>120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223</v>
      </c>
    </row>
    <row r="23" spans="1:36" customFormat="1" x14ac:dyDescent="0.25">
      <c r="A23" s="46" t="s">
        <v>26</v>
      </c>
      <c r="B23" s="18">
        <f>+B17+B19+B21</f>
        <v>594.52</v>
      </c>
      <c r="C23" s="18">
        <f t="shared" si="5"/>
        <v>692.57999999999993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1287.0999999999999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26.83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26.83</v>
      </c>
    </row>
    <row r="43" spans="1:34" customFormat="1" x14ac:dyDescent="0.25">
      <c r="A43" s="45" t="s">
        <v>44</v>
      </c>
      <c r="B43" s="21">
        <f>B42*$B$9</f>
        <v>154.80909999999997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154.80909999999997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26.83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26.83</v>
      </c>
    </row>
    <row r="47" spans="1:34" customFormat="1" x14ac:dyDescent="0.25">
      <c r="A47" s="46" t="s">
        <v>48</v>
      </c>
      <c r="B47" s="18">
        <f>+B41+B43+B45</f>
        <v>154.80909999999997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154.80909999999997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1760.12</v>
      </c>
      <c r="C49" s="43">
        <v>757.28</v>
      </c>
      <c r="D49" s="43">
        <v>300.27</v>
      </c>
      <c r="E49" s="43">
        <v>1143.21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3960.8799999999997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469.13</v>
      </c>
      <c r="C53" s="43">
        <v>680.82</v>
      </c>
      <c r="D53" s="43">
        <v>178.45</v>
      </c>
      <c r="E53" s="43">
        <v>336.93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1665.3300000000002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3449.5790999999999</v>
      </c>
      <c r="C64" s="51">
        <f t="shared" ref="C64:AG64" si="21">+C15+C23+C31+C39+C47+C48+C49+C50+C51+C52+C53+C54+C55+C56+C57+C58+C59+C60+C61+C62+C63</f>
        <v>2565.1799999999998</v>
      </c>
      <c r="D64" s="51">
        <f t="shared" si="21"/>
        <v>576.22</v>
      </c>
      <c r="E64" s="51">
        <f t="shared" si="21"/>
        <v>1559.64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8150.6190999999999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3445.19</v>
      </c>
      <c r="C67" s="55">
        <f t="shared" ref="C67:L67" si="23">C12</f>
        <v>2565.5300000000002</v>
      </c>
      <c r="D67" s="55">
        <f t="shared" si="23"/>
        <v>652.45000000000005</v>
      </c>
      <c r="E67" s="55">
        <f t="shared" si="23"/>
        <v>1558.92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8222.09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3445.19</v>
      </c>
      <c r="C69" s="57">
        <f t="shared" ref="C69:AG69" si="25">+C67+C68</f>
        <v>2565.5300000000002</v>
      </c>
      <c r="D69" s="57">
        <f t="shared" si="25"/>
        <v>652.45000000000005</v>
      </c>
      <c r="E69" s="57">
        <f t="shared" si="25"/>
        <v>1558.92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8222.09</v>
      </c>
    </row>
    <row r="70" spans="1:34" customFormat="1" ht="15" customHeight="1" x14ac:dyDescent="0.25">
      <c r="A70" s="56" t="s">
        <v>95</v>
      </c>
      <c r="B70" s="55">
        <f t="shared" ref="B70:AG70" si="26">+B64-B69</f>
        <v>4.3890999999998712</v>
      </c>
      <c r="C70" s="55">
        <f t="shared" si="26"/>
        <v>-0.3500000000003638</v>
      </c>
      <c r="D70" s="55">
        <f t="shared" si="26"/>
        <v>-76.230000000000018</v>
      </c>
      <c r="E70" s="55">
        <f t="shared" si="26"/>
        <v>0.72000000000002728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-71.470900000000483</v>
      </c>
    </row>
    <row r="71" spans="1:34" ht="107.25" customHeight="1" x14ac:dyDescent="0.25">
      <c r="A71" s="74" t="s">
        <v>96</v>
      </c>
      <c r="B71" s="14"/>
      <c r="C71" s="14"/>
      <c r="D71" s="14" t="s">
        <v>136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D72" s="12" t="s">
        <v>137</v>
      </c>
    </row>
    <row r="73" spans="1:34" x14ac:dyDescent="0.25">
      <c r="D73" s="12" t="s">
        <v>138</v>
      </c>
    </row>
    <row r="74" spans="1:34" x14ac:dyDescent="0.25">
      <c r="D74" s="12" t="s">
        <v>139</v>
      </c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2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5.77</v>
      </c>
      <c r="C8" s="1" t="s">
        <v>38</v>
      </c>
      <c r="D8" s="2"/>
    </row>
    <row r="9" spans="1:36" x14ac:dyDescent="0.25">
      <c r="A9" s="1" t="s">
        <v>22</v>
      </c>
      <c r="B9" s="23">
        <v>5.78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737.83</v>
      </c>
      <c r="C12" s="25">
        <v>879.53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1617.3600000000001</v>
      </c>
      <c r="AI12" s="25">
        <v>1605</v>
      </c>
      <c r="AJ12" s="66">
        <f>+AI12-AH12</f>
        <v>-12.360000000000127</v>
      </c>
    </row>
    <row r="13" spans="1:36" ht="19.5" customHeight="1" x14ac:dyDescent="0.25">
      <c r="A13" s="24" t="s">
        <v>117</v>
      </c>
      <c r="B13" s="25">
        <v>36</v>
      </c>
      <c r="C13" s="25">
        <v>36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72</v>
      </c>
      <c r="AI13" s="25"/>
      <c r="AJ13" s="66">
        <f>+AI13-AH13</f>
        <v>-72</v>
      </c>
    </row>
    <row r="14" spans="1:36" ht="19.5" customHeight="1" x14ac:dyDescent="0.25">
      <c r="A14" s="24" t="s">
        <v>118</v>
      </c>
      <c r="B14" s="25"/>
      <c r="C14" s="25">
        <v>12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71.5</v>
      </c>
      <c r="C15" s="22">
        <v>32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103.5</v>
      </c>
    </row>
    <row r="16" spans="1:36" s="31" customFormat="1" x14ac:dyDescent="0.25">
      <c r="A16" s="29" t="s">
        <v>20</v>
      </c>
      <c r="B16" s="30">
        <v>33</v>
      </c>
      <c r="C16" s="30">
        <v>23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56</v>
      </c>
      <c r="AJ16" s="67"/>
    </row>
    <row r="17" spans="1:36" customFormat="1" x14ac:dyDescent="0.25">
      <c r="A17" s="45" t="s">
        <v>27</v>
      </c>
      <c r="B17" s="21">
        <f>B16*$B$8</f>
        <v>190.41</v>
      </c>
      <c r="C17" s="21">
        <f>C16*$B$8</f>
        <v>132.70999999999998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323.12</v>
      </c>
    </row>
    <row r="18" spans="1:36" s="31" customFormat="1" x14ac:dyDescent="0.25">
      <c r="A18" s="29" t="s">
        <v>23</v>
      </c>
      <c r="B18" s="32"/>
      <c r="C18" s="32">
        <v>20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115.60000000000001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115.60000000000001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33</v>
      </c>
      <c r="C22" s="19">
        <f t="shared" ref="C22:AG23" si="5">+C16+C18+C20</f>
        <v>43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76</v>
      </c>
    </row>
    <row r="23" spans="1:36" customFormat="1" x14ac:dyDescent="0.25">
      <c r="A23" s="46" t="s">
        <v>26</v>
      </c>
      <c r="B23" s="18">
        <f>+B17+B19+B21</f>
        <v>190.41</v>
      </c>
      <c r="C23" s="18">
        <f t="shared" si="5"/>
        <v>248.31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438.72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428.68</v>
      </c>
      <c r="C49" s="43">
        <v>545.47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974.15000000000009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56.25</v>
      </c>
      <c r="C53" s="43">
        <v>62.36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118.61</v>
      </c>
    </row>
    <row r="54" spans="1:34" x14ac:dyDescent="0.25">
      <c r="A54" s="17" t="s">
        <v>114</v>
      </c>
      <c r="B54" s="43"/>
      <c r="C54" s="43">
        <v>37.29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37.29</v>
      </c>
    </row>
    <row r="55" spans="1:34" x14ac:dyDescent="0.25">
      <c r="A55" s="17" t="s">
        <v>52</v>
      </c>
      <c r="B55" s="43">
        <v>29.38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29.38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776.21999999999991</v>
      </c>
      <c r="C64" s="51">
        <f t="shared" ref="C64:AG64" si="21">+C15+C23+C31+C39+C47+C48+C49+C50+C51+C52+C53+C54+C55+C56+C57+C58+C59+C60+C61+C62+C63</f>
        <v>925.43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1701.6499999999999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737.83</v>
      </c>
      <c r="C67" s="55">
        <f t="shared" ref="C67:L67" si="23">C12</f>
        <v>879.53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1617.3600000000001</v>
      </c>
    </row>
    <row r="68" spans="1:34" customFormat="1" x14ac:dyDescent="0.25">
      <c r="A68" s="56" t="s">
        <v>93</v>
      </c>
      <c r="B68" s="57">
        <f t="shared" ref="B68:AG68" si="24">+B13+B14</f>
        <v>36</v>
      </c>
      <c r="C68" s="57">
        <f t="shared" si="24"/>
        <v>48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84</v>
      </c>
    </row>
    <row r="69" spans="1:34" customFormat="1" x14ac:dyDescent="0.25">
      <c r="A69" s="56" t="s">
        <v>94</v>
      </c>
      <c r="B69" s="57">
        <f>+B67+B68</f>
        <v>773.83</v>
      </c>
      <c r="C69" s="57">
        <f t="shared" ref="C69:AG69" si="25">+C67+C68</f>
        <v>927.53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1701.3600000000001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2.3899999999998727</v>
      </c>
      <c r="C70" s="55">
        <f t="shared" si="26"/>
        <v>-2.1000000000000227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0.28999999999984993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C40" activePane="bottomRight" state="frozen"/>
      <selection pane="topRight" activeCell="B1" sqref="B1"/>
      <selection pane="bottomLeft" activeCell="A5" sqref="A5"/>
      <selection pane="bottomRight" activeCell="C61" sqref="C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5.75</v>
      </c>
      <c r="C8" s="1" t="s">
        <v>38</v>
      </c>
      <c r="D8" s="2"/>
    </row>
    <row r="9" spans="1:36" x14ac:dyDescent="0.25">
      <c r="A9" s="1" t="s">
        <v>22</v>
      </c>
      <c r="B9" s="23">
        <v>5.78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250.4</v>
      </c>
      <c r="C12" s="25">
        <v>1557.41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1807.8100000000002</v>
      </c>
      <c r="AI12" s="25"/>
      <c r="AJ12" s="66">
        <f>+AI12-AH12</f>
        <v>-1807.8100000000002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10.5</v>
      </c>
      <c r="C15" s="22">
        <v>25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35.5</v>
      </c>
    </row>
    <row r="16" spans="1:36" s="31" customFormat="1" x14ac:dyDescent="0.25">
      <c r="A16" s="29" t="s">
        <v>20</v>
      </c>
      <c r="B16" s="30">
        <v>30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30</v>
      </c>
      <c r="AJ16" s="67"/>
    </row>
    <row r="17" spans="1:36" customFormat="1" x14ac:dyDescent="0.25">
      <c r="A17" s="45" t="s">
        <v>27</v>
      </c>
      <c r="B17" s="21">
        <f>B16*$B$8</f>
        <v>172.5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172.5</v>
      </c>
    </row>
    <row r="18" spans="1:36" s="31" customFormat="1" x14ac:dyDescent="0.25">
      <c r="A18" s="29" t="s">
        <v>23</v>
      </c>
      <c r="B18" s="32"/>
      <c r="C18" s="32">
        <v>82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82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473.96000000000004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473.96000000000004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30</v>
      </c>
      <c r="C22" s="19">
        <f t="shared" ref="C22:AG23" si="5">+C16+C18+C20</f>
        <v>82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112</v>
      </c>
    </row>
    <row r="23" spans="1:36" customFormat="1" x14ac:dyDescent="0.25">
      <c r="A23" s="46" t="s">
        <v>26</v>
      </c>
      <c r="B23" s="18">
        <f>+B17+B19+B21</f>
        <v>172.5</v>
      </c>
      <c r="C23" s="18">
        <f t="shared" si="5"/>
        <v>473.96000000000004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646.46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61.66</v>
      </c>
      <c r="C49" s="43">
        <v>679.25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740.91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6.9</v>
      </c>
      <c r="C53" s="43">
        <v>360.22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367.12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20.81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20.81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251.56</v>
      </c>
      <c r="C64" s="51">
        <f t="shared" ref="C64:AG64" si="21">+C15+C23+C31+C39+C47+C48+C49+C50+C51+C52+C53+C54+C55+C56+C57+C58+C59+C60+C61+C62+C63</f>
        <v>1559.24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1810.8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250.4</v>
      </c>
      <c r="C67" s="55">
        <f t="shared" ref="C67:L67" si="23">C12</f>
        <v>1557.41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1807.8100000000002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250.4</v>
      </c>
      <c r="C69" s="57">
        <f t="shared" ref="C69:AG69" si="25">+C67+C68</f>
        <v>1557.41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1807.8100000000002</v>
      </c>
    </row>
    <row r="70" spans="1:34" customFormat="1" ht="15" customHeight="1" x14ac:dyDescent="0.25">
      <c r="A70" s="56" t="s">
        <v>95</v>
      </c>
      <c r="B70" s="55">
        <f t="shared" ref="B70:AG70" si="26">+B64-B69</f>
        <v>1.1599999999999966</v>
      </c>
      <c r="C70" s="55">
        <f t="shared" si="26"/>
        <v>1.8299999999999272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2.9899999999999238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D29" sqref="D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5.78</v>
      </c>
      <c r="C8" s="1" t="s">
        <v>38</v>
      </c>
      <c r="D8" s="2"/>
    </row>
    <row r="9" spans="1:36" x14ac:dyDescent="0.25">
      <c r="A9" s="1" t="s">
        <v>22</v>
      </c>
      <c r="B9" s="23">
        <v>5.77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2696.52</v>
      </c>
      <c r="C12" s="25">
        <v>1823.71</v>
      </c>
      <c r="D12" s="25">
        <v>3200.89</v>
      </c>
      <c r="E12" s="25">
        <v>4048.45</v>
      </c>
      <c r="F12" s="25">
        <v>3931.79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15701.36</v>
      </c>
      <c r="AI12" s="25"/>
      <c r="AJ12" s="66">
        <f>+AI12-AH12</f>
        <v>-15701.36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356</v>
      </c>
      <c r="C15" s="22">
        <v>138</v>
      </c>
      <c r="D15" s="22">
        <v>421</v>
      </c>
      <c r="E15" s="22">
        <v>149</v>
      </c>
      <c r="F15" s="22">
        <v>288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1352</v>
      </c>
    </row>
    <row r="16" spans="1:36" s="31" customFormat="1" x14ac:dyDescent="0.25">
      <c r="A16" s="29" t="s">
        <v>20</v>
      </c>
      <c r="B16" s="30"/>
      <c r="C16" s="30">
        <v>117</v>
      </c>
      <c r="D16" s="30">
        <v>160</v>
      </c>
      <c r="E16" s="30">
        <v>67</v>
      </c>
      <c r="F16" s="30">
        <v>115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459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676.26</v>
      </c>
      <c r="D17" s="21">
        <f t="shared" ref="D17:AG17" si="2">D16*$B$8</f>
        <v>924.80000000000007</v>
      </c>
      <c r="E17" s="21">
        <f t="shared" si="2"/>
        <v>387.26</v>
      </c>
      <c r="F17" s="21">
        <f t="shared" si="2"/>
        <v>664.7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2653.02</v>
      </c>
    </row>
    <row r="18" spans="1:36" s="31" customFormat="1" x14ac:dyDescent="0.25">
      <c r="A18" s="29" t="s">
        <v>23</v>
      </c>
      <c r="B18" s="32">
        <v>152</v>
      </c>
      <c r="C18" s="32">
        <v>5</v>
      </c>
      <c r="D18" s="32">
        <v>60</v>
      </c>
      <c r="E18" s="32">
        <v>235</v>
      </c>
      <c r="F18" s="32">
        <v>111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563</v>
      </c>
      <c r="AJ18" s="67"/>
    </row>
    <row r="19" spans="1:36" customFormat="1" x14ac:dyDescent="0.25">
      <c r="A19" s="45" t="s">
        <v>27</v>
      </c>
      <c r="B19" s="21">
        <f>B18*$B$9</f>
        <v>877.04</v>
      </c>
      <c r="C19" s="21">
        <f t="shared" ref="C19:AG19" si="3">C18*$B$9</f>
        <v>28.849999999999998</v>
      </c>
      <c r="D19" s="21">
        <f t="shared" si="3"/>
        <v>346.2</v>
      </c>
      <c r="E19" s="21">
        <f t="shared" si="3"/>
        <v>1355.9499999999998</v>
      </c>
      <c r="F19" s="21">
        <f t="shared" si="3"/>
        <v>640.46999999999991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3248.5099999999998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152</v>
      </c>
      <c r="C22" s="19">
        <f t="shared" ref="C22:AG23" si="5">+C16+C18+C20</f>
        <v>122</v>
      </c>
      <c r="D22" s="19">
        <f t="shared" si="5"/>
        <v>220</v>
      </c>
      <c r="E22" s="19">
        <f t="shared" si="5"/>
        <v>302</v>
      </c>
      <c r="F22" s="19">
        <f t="shared" si="5"/>
        <v>226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1022</v>
      </c>
    </row>
    <row r="23" spans="1:36" customFormat="1" x14ac:dyDescent="0.25">
      <c r="A23" s="46" t="s">
        <v>26</v>
      </c>
      <c r="B23" s="18">
        <f>+B17+B19+B21</f>
        <v>877.04</v>
      </c>
      <c r="C23" s="18">
        <f t="shared" si="5"/>
        <v>705.11</v>
      </c>
      <c r="D23" s="18">
        <f t="shared" si="5"/>
        <v>1271</v>
      </c>
      <c r="E23" s="18">
        <f t="shared" si="5"/>
        <v>1743.2099999999998</v>
      </c>
      <c r="F23" s="18">
        <f t="shared" si="5"/>
        <v>1305.17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5901.53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>
        <v>11.05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11.05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63.758499999999998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63.758499999999998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11.05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11.05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63.758499999999998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63.758499999999998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1124.1099999999999</v>
      </c>
      <c r="C49" s="43"/>
      <c r="D49" s="43">
        <v>1328.67</v>
      </c>
      <c r="E49" s="43"/>
      <c r="F49" s="43">
        <v>2065.65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4518.43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>
        <v>786.97</v>
      </c>
      <c r="D52" s="43"/>
      <c r="E52" s="43">
        <v>1498.45</v>
      </c>
      <c r="F52" s="43">
        <v>279.83</v>
      </c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2565.25</v>
      </c>
    </row>
    <row r="53" spans="1:34" x14ac:dyDescent="0.25">
      <c r="A53" s="17" t="s">
        <v>18</v>
      </c>
      <c r="B53" s="43">
        <v>316.26</v>
      </c>
      <c r="C53" s="43">
        <v>132.35</v>
      </c>
      <c r="D53" s="43">
        <v>185.22</v>
      </c>
      <c r="E53" s="43">
        <v>666.02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1299.8499999999999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2673.41</v>
      </c>
      <c r="C64" s="51">
        <f t="shared" ref="C64:AG64" si="21">+C15+C23+C31+C39+C47+C48+C49+C50+C51+C52+C53+C54+C55+C56+C57+C58+C59+C60+C61+C62+C63</f>
        <v>1826.1885</v>
      </c>
      <c r="D64" s="51">
        <f t="shared" si="21"/>
        <v>3205.89</v>
      </c>
      <c r="E64" s="51">
        <f t="shared" si="21"/>
        <v>4056.68</v>
      </c>
      <c r="F64" s="51">
        <f t="shared" si="21"/>
        <v>3938.65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15700.818499999999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 t="str">
        <f t="shared" si="22"/>
        <v>CAJA 3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2696.52</v>
      </c>
      <c r="C67" s="55">
        <f t="shared" ref="C67:L67" si="23">C12</f>
        <v>1823.71</v>
      </c>
      <c r="D67" s="55">
        <f t="shared" si="23"/>
        <v>3200.89</v>
      </c>
      <c r="E67" s="55">
        <f t="shared" si="23"/>
        <v>4048.45</v>
      </c>
      <c r="F67" s="55">
        <f t="shared" si="23"/>
        <v>3931.79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15701.36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2696.52</v>
      </c>
      <c r="C69" s="57">
        <f t="shared" ref="C69:AG69" si="25">+C67+C68</f>
        <v>1823.71</v>
      </c>
      <c r="D69" s="57">
        <f t="shared" si="25"/>
        <v>3200.89</v>
      </c>
      <c r="E69" s="57">
        <f t="shared" si="25"/>
        <v>4048.45</v>
      </c>
      <c r="F69" s="57">
        <f t="shared" si="25"/>
        <v>3931.79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15701.36</v>
      </c>
    </row>
    <row r="70" spans="1:34" customFormat="1" ht="15" customHeight="1" x14ac:dyDescent="0.25">
      <c r="A70" s="56" t="s">
        <v>95</v>
      </c>
      <c r="B70" s="55">
        <f t="shared" ref="B70:AG70" si="26">+B64-B69</f>
        <v>-23.110000000000127</v>
      </c>
      <c r="C70" s="55">
        <f t="shared" si="26"/>
        <v>2.47849999999994</v>
      </c>
      <c r="D70" s="55">
        <f t="shared" si="26"/>
        <v>5</v>
      </c>
      <c r="E70" s="55">
        <f t="shared" si="26"/>
        <v>8.2300000000000182</v>
      </c>
      <c r="F70" s="55">
        <f t="shared" si="26"/>
        <v>6.8600000000001273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-0.54150000000004184</v>
      </c>
    </row>
    <row r="71" spans="1:34" ht="94.5" customHeight="1" x14ac:dyDescent="0.25">
      <c r="A71" s="74" t="s">
        <v>96</v>
      </c>
      <c r="B71" s="14" t="s">
        <v>140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2022-08-02T12:17:00Z</dcterms:modified>
</cp:coreProperties>
</file>