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49"/>
  <c r="Y70" i="149" s="1"/>
  <c r="I64" i="149"/>
  <c r="I70" i="149" s="1"/>
  <c r="Q64" i="149"/>
  <c r="Q70" i="149" s="1"/>
  <c r="AH23" i="149"/>
  <c r="F11" i="145" s="1"/>
  <c r="AG64" i="149"/>
  <c r="AG70" i="149" s="1"/>
  <c r="AF64" i="152"/>
  <c r="AF70" i="152" s="1"/>
  <c r="X64" i="152"/>
  <c r="X70" i="152" s="1"/>
  <c r="P64" i="152"/>
  <c r="P70" i="152" s="1"/>
  <c r="H64" i="152"/>
  <c r="H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D69" i="148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V39" i="40" s="1"/>
  <c r="W35" i="40"/>
  <c r="X35" i="40"/>
  <c r="Y35" i="40"/>
  <c r="Z35" i="40"/>
  <c r="AA35" i="40"/>
  <c r="AB35" i="40"/>
  <c r="AC35" i="40"/>
  <c r="AD35" i="40"/>
  <c r="AD39" i="40" s="1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Z39" i="40" l="1"/>
  <c r="Y23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V64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AE64" i="40"/>
  <c r="AE70" i="40" s="1"/>
  <c r="AF64" i="40"/>
  <c r="AF70" i="40" s="1"/>
  <c r="AA64" i="40"/>
  <c r="AA70" i="40" s="1"/>
  <c r="Z64" i="40"/>
  <c r="Z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K23" i="40" l="1"/>
  <c r="J39" i="40"/>
  <c r="F39" i="40"/>
  <c r="E23" i="40"/>
  <c r="L39" i="40"/>
  <c r="E47" i="40"/>
  <c r="G23" i="40"/>
  <c r="G64" i="40" s="1"/>
  <c r="G70" i="40" s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<sst xmlns="http://schemas.openxmlformats.org/spreadsheetml/2006/main" count="752" uniqueCount="136">
  <si>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</si>
  <si>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</si>
  <si>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</si>
  <si>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</si>
  <si>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</si>
  <si>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</si>
  <si>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</si>
  <si>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</si>
  <si>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</si>
  <si>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</si>
  <si>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</si>
  <si>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</si>
  <si>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</si>
  <si>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</si>
  <si>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</si>
  <si>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</si>
  <si>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</si>
  <si>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</si>
  <si>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</si>
  <si>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</si>
  <si>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</si>
  <si>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</si>
  <si>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</si>
  <si>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</si>
  <si>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</si>
  <si>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</si>
  <si>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</si>
  <si>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</si>
  <si>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</si>
  <si>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</si>
  <si>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</si>
  <si>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</si>
  <si>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</si>
  <si>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</si>
  <si>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</si>
  <si>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</si>
  <si>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</si>
  <si>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</si>
  <si>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</si>
  <si>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</si>
  <si>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</si>
  <si>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</si>
  <si>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</si>
  <si>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</si>
  <si>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</si>
  <si>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</si>
  <si>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</si>
  <si>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</si>
  <si>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</si>
  <si>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</si>
  <si>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</si>
  <si>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</si>
  <si>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</si>
  <si>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</si>
  <si>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</si>
  <si>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</si>
  <si>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</si>
  <si>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</si>
  <si>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</si>
  <si>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</si>
  <si>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</si>
  <si>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</si>
  <si>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</si>
  <si>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</si>
  <si>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</si>
  <si>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</si>
  <si>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</si>
  <si>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</si>
  <si>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</si>
  <si>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</si>
  <si>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</si>
  <si>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</si>
  <si>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</si>
  <si>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</si>
  <si>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</si>
  <si>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</si>
  <si>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</si>
  <si>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</si>
  <si>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</si>
  <si>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</si>
  <si>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</si>
  <si>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</si>
  <si>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</si>
  <si>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</si>
  <si>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</si>
  <si>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</si>
  <si>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</si>
  <si>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</si>
  <si>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</si>
  <si>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</si>
  <si>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</si>
  <si>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</si>
  <si>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</si>
  <si>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</si>
  <si>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</si>
  <si>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</si>
  <si>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</si>
  <si>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</si>
  <si>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</si>
  <si>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</si>
  <si>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</si>
  <si>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</si>
  <si>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</si>
  <si>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</si>
  <si>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</si>
  <si>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</si>
  <si>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</si>
  <si>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</si>
  <si>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</si>
  <si>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</si>
  <si>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</si>
  <si>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</si>
  <si>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</si>
  <si>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</si>
  <si>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</si>
  <si>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</si>
  <si>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</si>
  <si>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</si>
  <si>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</si>
  <si>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</si>
  <si>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</si>
  <si>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</si>
  <si>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</si>
  <si>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7.50</t>
  </si>
  <si>
    <t>r/f 45.50</t>
  </si>
  <si>
    <t>sobrante 8.32 debito.</t>
  </si>
  <si>
    <t>faltante es sobrante</t>
  </si>
  <si>
    <t>en caja02.</t>
  </si>
  <si>
    <t>r/f 23.50</t>
  </si>
  <si>
    <t>faltante en debito 16.00</t>
  </si>
  <si>
    <t>sobrante en efectivo 6.00.</t>
  </si>
  <si>
    <t>34.00  fonfo</t>
  </si>
  <si>
    <t>sobrante 2$.</t>
  </si>
  <si>
    <t>sobarnte por biopago.</t>
  </si>
  <si>
    <t>faltante en efectivo.</t>
  </si>
  <si>
    <t>r/f 50.50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</si>
</sst>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56905.42</v>
      </c>
      <c r="C2" s="43">
        <f>MODELO!AH12</f>
        <v>37942.35</v>
      </c>
      <c r="D2" s="43">
        <f>EXQUISITECES!AH12</f>
        <v>9494.2400000000016</v>
      </c>
      <c r="E2" s="43">
        <f>HOYADA!AH12</f>
        <v>11191.2</v>
      </c>
      <c r="F2" s="43">
        <f>FARMASTOP!AH12</f>
        <v>2307.1099999999997</v>
      </c>
      <c r="G2" s="43">
        <f>BOCAS!AH12</f>
        <v>5063.4399999999996</v>
      </c>
      <c r="H2" s="43">
        <f>LAGUNETICA!AH12</f>
        <v>20568.579999999998</v>
      </c>
      <c r="I2" s="43">
        <f>SANANTONIO!AH12</f>
        <v>0</v>
      </c>
      <c r="J2" s="43">
        <f>SUM(B2:I2)</f>
        <v>143472.34</v>
      </c>
    </row>
    <row r="3" spans="1:10" x14ac:dyDescent="0.25">
      <c r="A3" s="46" t="s">
        <v>0</v>
      </c>
      <c r="B3" s="43">
        <f>AUTOMERCADO!AH15</f>
        <v>1421</v>
      </c>
      <c r="C3" s="43">
        <f>MODELO!AH15</f>
        <v>1327</v>
      </c>
      <c r="D3" s="43">
        <f>EXQUISITECES!AH15</f>
        <v>451</v>
      </c>
      <c r="E3" s="43">
        <f>HOYADA!AH15</f>
        <v>1184.5</v>
      </c>
      <c r="F3" s="43">
        <f>FARMASTOP!AH15</f>
        <v>27</v>
      </c>
      <c r="G3" s="43">
        <f>BOCAS!AH15</f>
        <v>175</v>
      </c>
      <c r="H3" s="43">
        <f>LAGUNETICA!AH15</f>
        <v>1323</v>
      </c>
      <c r="I3" s="43">
        <f>SANANTONIO!AH15</f>
        <v>0</v>
      </c>
      <c r="J3" s="43">
        <f t="shared" ref="J3:J52" si="0">SUM(B3:I3)</f>
        <v>5908.5</v>
      </c>
    </row>
    <row r="4" spans="1:10" x14ac:dyDescent="0.25">
      <c r="A4" s="73" t="s">
        <v>20</v>
      </c>
      <c r="B4" s="43">
        <f>AUTOMERCADO!AH16</f>
        <v>1101</v>
      </c>
      <c r="C4" s="43">
        <f>MODELO!AH16</f>
        <v>811</v>
      </c>
      <c r="D4" s="43">
        <f>EXQUISITECES!AH16</f>
        <v>200</v>
      </c>
      <c r="E4" s="43">
        <f>HOYADA!AH16</f>
        <v>377</v>
      </c>
      <c r="F4" s="43">
        <f>FARMASTOP!AH16</f>
        <v>1</v>
      </c>
      <c r="G4" s="43">
        <f>BOCAS!AH16</f>
        <v>36</v>
      </c>
      <c r="H4" s="43">
        <f>LAGUNETICA!AH16</f>
        <v>8</v>
      </c>
      <c r="I4" s="43">
        <f>SANANTONIO!AH16</f>
        <v>0</v>
      </c>
      <c r="J4" s="43">
        <f t="shared" si="0"/>
        <v>2534</v>
      </c>
    </row>
    <row r="5" spans="1:10" x14ac:dyDescent="0.25">
      <c r="A5" s="46" t="s">
        <v>27</v>
      </c>
      <c r="B5" s="43">
        <f>AUTOMERCADO!AH17</f>
        <v>6132.5700000000015</v>
      </c>
      <c r="C5" s="43">
        <f>MODELO!AH17</f>
        <v>4517.2700000000004</v>
      </c>
      <c r="D5" s="43">
        <f>EXQUISITECES!AH17</f>
        <v>1114</v>
      </c>
      <c r="E5" s="43">
        <f>HOYADA!AH17</f>
        <v>2099.8900000000003</v>
      </c>
      <c r="F5" s="43">
        <f>FARMASTOP!AH17</f>
        <v>5.56</v>
      </c>
      <c r="G5" s="43">
        <f>BOCAS!AH17</f>
        <v>200.16</v>
      </c>
      <c r="H5" s="43">
        <f>LAGUNETICA!AH17</f>
        <v>44.48</v>
      </c>
      <c r="I5" s="43">
        <f>SANANTONIO!AH17</f>
        <v>0</v>
      </c>
      <c r="J5" s="43">
        <f t="shared" si="0"/>
        <v>14113.930000000002</v>
      </c>
    </row>
    <row r="6" spans="1:10" x14ac:dyDescent="0.25">
      <c r="A6" s="73" t="s">
        <v>23</v>
      </c>
      <c r="B6" s="43">
        <f>AUTOMERCADO!AH18</f>
        <v>1746</v>
      </c>
      <c r="C6" s="43">
        <f>MODELO!AH18</f>
        <v>1519</v>
      </c>
      <c r="D6" s="43">
        <f>EXQUISITECES!AH18</f>
        <v>296</v>
      </c>
      <c r="E6" s="43">
        <f>HOYADA!AH18</f>
        <v>61</v>
      </c>
      <c r="F6" s="43">
        <f>FARMASTOP!AH18</f>
        <v>62</v>
      </c>
      <c r="G6" s="43">
        <f>BOCAS!AH18</f>
        <v>1</v>
      </c>
      <c r="H6" s="43">
        <f>LAGUNETICA!AH18</f>
        <v>577</v>
      </c>
      <c r="I6" s="43">
        <f>SANANTONIO!AH18</f>
        <v>0</v>
      </c>
      <c r="J6" s="43">
        <f t="shared" si="0"/>
        <v>4262</v>
      </c>
    </row>
    <row r="7" spans="1:10" x14ac:dyDescent="0.25">
      <c r="A7" s="46" t="s">
        <v>27</v>
      </c>
      <c r="B7" s="43">
        <f>AUTOMERCADO!AH19</f>
        <v>9795.0600000000013</v>
      </c>
      <c r="C7" s="43">
        <f>MODELO!AH19</f>
        <v>8521.59</v>
      </c>
      <c r="D7" s="43">
        <f>EXQUISITECES!AH19</f>
        <v>1660.5600000000002</v>
      </c>
      <c r="E7" s="43">
        <f>HOYADA!AH19</f>
        <v>342.21000000000004</v>
      </c>
      <c r="F7" s="43">
        <f>FARMASTOP!AH19</f>
        <v>345.34000000000003</v>
      </c>
      <c r="G7" s="43">
        <f>BOCAS!AH19</f>
        <v>5.57</v>
      </c>
      <c r="H7" s="43">
        <f>LAGUNETICA!AH19</f>
        <v>3213.8900000000003</v>
      </c>
      <c r="I7" s="43">
        <f>SANANTONIO!AH19</f>
        <v>0</v>
      </c>
      <c r="J7" s="43">
        <f t="shared" si="0"/>
        <v>23884.22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100</v>
      </c>
      <c r="G8" s="43">
        <f>BOCAS!AH20</f>
        <v>336</v>
      </c>
      <c r="H8" s="43">
        <f>LAGUNETICA!AH20</f>
        <v>550</v>
      </c>
      <c r="I8" s="43">
        <f>SANANTONIO!AH20</f>
        <v>0</v>
      </c>
      <c r="J8" s="43">
        <f t="shared" si="0"/>
        <v>986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561</v>
      </c>
      <c r="G9" s="43">
        <f>BOCAS!AH21</f>
        <v>1884.96</v>
      </c>
      <c r="H9" s="43">
        <f>LAGUNETICA!AH21</f>
        <v>3085.5</v>
      </c>
      <c r="I9" s="43">
        <f>SANANTONIO!AH21</f>
        <v>0</v>
      </c>
      <c r="J9" s="43">
        <f t="shared" si="0"/>
        <v>5531.46</v>
      </c>
    </row>
    <row r="10" spans="1:10" x14ac:dyDescent="0.25">
      <c r="A10" s="48" t="s">
        <v>25</v>
      </c>
      <c r="B10" s="43">
        <f>AUTOMERCADO!AH22</f>
        <v>2847</v>
      </c>
      <c r="C10" s="43">
        <f>MODELO!AH22</f>
        <v>2330</v>
      </c>
      <c r="D10" s="43">
        <f>EXQUISITECES!AH22</f>
        <v>496</v>
      </c>
      <c r="E10" s="43">
        <f>HOYADA!AH22</f>
        <v>438</v>
      </c>
      <c r="F10" s="43">
        <f>FARMASTOP!AH22</f>
        <v>163</v>
      </c>
      <c r="G10" s="43">
        <f>BOCAS!AH22</f>
        <v>373</v>
      </c>
      <c r="H10" s="43">
        <f>LAGUNETICA!AH22</f>
        <v>1135</v>
      </c>
      <c r="I10" s="43">
        <f>SANANTONIO!AH22</f>
        <v>0</v>
      </c>
      <c r="J10" s="43">
        <f t="shared" si="0"/>
        <v>7782</v>
      </c>
    </row>
    <row r="11" spans="1:10" x14ac:dyDescent="0.25">
      <c r="A11" s="48" t="s">
        <v>26</v>
      </c>
      <c r="B11" s="43">
        <f>AUTOMERCADO!AH23</f>
        <v>15927.630000000005</v>
      </c>
      <c r="C11" s="43">
        <f>MODELO!AH23</f>
        <v>13038.86</v>
      </c>
      <c r="D11" s="43">
        <f>EXQUISITECES!AH23</f>
        <v>2774.5600000000004</v>
      </c>
      <c r="E11" s="43">
        <f>HOYADA!AH23</f>
        <v>2442.1000000000004</v>
      </c>
      <c r="F11" s="43">
        <f>FARMASTOP!AH23</f>
        <v>911.9</v>
      </c>
      <c r="G11" s="43">
        <f>BOCAS!AH23</f>
        <v>2090.69</v>
      </c>
      <c r="H11" s="43">
        <f>LAGUNETICA!AH23</f>
        <v>6343.87</v>
      </c>
      <c r="I11" s="43">
        <f>SANANTONIO!AH23</f>
        <v>0</v>
      </c>
      <c r="J11" s="43">
        <f t="shared" si="0"/>
        <v>43529.610000000015</v>
      </c>
    </row>
    <row r="12" spans="1:10" x14ac:dyDescent="0.25">
      <c r="A12" s="46" t="s">
        <v>28</v>
      </c>
      <c r="B12" s="43">
        <f>AUTOMERCADO!AH24</f>
        <v>64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64</v>
      </c>
    </row>
    <row r="13" spans="1:10" x14ac:dyDescent="0.25">
      <c r="A13" s="46" t="s">
        <v>31</v>
      </c>
      <c r="B13" s="43">
        <f>AUTOMERCADO!AH25</f>
        <v>362.88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362.88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64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64</v>
      </c>
    </row>
    <row r="19" spans="1:10" x14ac:dyDescent="0.25">
      <c r="A19" s="48" t="s">
        <v>33</v>
      </c>
      <c r="B19" s="43">
        <f>AUTOMERCADO!AH31</f>
        <v>362.88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362.88</v>
      </c>
    </row>
    <row r="20" spans="1:10" x14ac:dyDescent="0.25">
      <c r="A20" s="46" t="s">
        <v>34</v>
      </c>
      <c r="B20" s="43">
        <f>AUTOMERCADO!AH32</f>
        <v>180</v>
      </c>
      <c r="C20" s="43">
        <f>MODELO!AH32</f>
        <v>100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280</v>
      </c>
    </row>
    <row r="21" spans="1:10" x14ac:dyDescent="0.25">
      <c r="A21" s="46" t="s">
        <v>35</v>
      </c>
      <c r="B21" s="43">
        <f>AUTOMERCADO!AH33</f>
        <v>1002.6000000000001</v>
      </c>
      <c r="C21" s="43">
        <f>MODELO!AH33</f>
        <v>557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1559.6000000000001</v>
      </c>
    </row>
    <row r="22" spans="1:10" x14ac:dyDescent="0.25">
      <c r="A22" s="46" t="s">
        <v>36</v>
      </c>
      <c r="B22" s="43">
        <f>AUTOMERCADO!AH34</f>
        <v>56.75</v>
      </c>
      <c r="C22" s="43">
        <f>MODELO!AH34</f>
        <v>0</v>
      </c>
      <c r="D22" s="43">
        <f>EXQUISITECES!AH34</f>
        <v>42.18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98.93</v>
      </c>
    </row>
    <row r="23" spans="1:10" x14ac:dyDescent="0.25">
      <c r="A23" s="46" t="s">
        <v>35</v>
      </c>
      <c r="B23" s="43">
        <f>AUTOMERCADO!AH35</f>
        <v>318.36750000000001</v>
      </c>
      <c r="C23" s="43">
        <f>MODELO!AH35</f>
        <v>0</v>
      </c>
      <c r="D23" s="43">
        <f>EXQUISITECES!AH35</f>
        <v>236.62980000000002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554.9973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236.75</v>
      </c>
      <c r="C26" s="43">
        <f>MODELO!AH38</f>
        <v>100</v>
      </c>
      <c r="D26" s="43">
        <f>EXQUISITECES!AH38</f>
        <v>42.18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378.93</v>
      </c>
    </row>
    <row r="27" spans="1:10" x14ac:dyDescent="0.25">
      <c r="A27" s="48" t="s">
        <v>42</v>
      </c>
      <c r="B27" s="43">
        <f>AUTOMERCADO!AH39</f>
        <v>1320.9675000000002</v>
      </c>
      <c r="C27" s="43">
        <f>MODELO!AH39</f>
        <v>557</v>
      </c>
      <c r="D27" s="43">
        <f>EXQUISITECES!AH39</f>
        <v>236.62980000000002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2114.5973000000004</v>
      </c>
    </row>
    <row r="28" spans="1:10" x14ac:dyDescent="0.25">
      <c r="A28" s="46" t="s">
        <v>43</v>
      </c>
      <c r="B28" s="43">
        <f>AUTOMERCADO!AH40</f>
        <v>128.13</v>
      </c>
      <c r="C28" s="43">
        <f>MODELO!AH40</f>
        <v>22.12</v>
      </c>
      <c r="D28" s="43">
        <f>EXQUISITECES!AH40</f>
        <v>0</v>
      </c>
      <c r="E28" s="43">
        <f>HOYADA!AH40</f>
        <v>12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162.25</v>
      </c>
    </row>
    <row r="29" spans="1:10" x14ac:dyDescent="0.25">
      <c r="A29" s="46" t="s">
        <v>44</v>
      </c>
      <c r="B29" s="43">
        <f>AUTOMERCADO!AH41</f>
        <v>713.68409999999994</v>
      </c>
      <c r="C29" s="43">
        <f>MODELO!AH41</f>
        <v>123.20840000000001</v>
      </c>
      <c r="D29" s="43">
        <f>EXQUISITECES!AH41</f>
        <v>0</v>
      </c>
      <c r="E29" s="43">
        <f>HOYADA!AH41</f>
        <v>66.84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903.73249999999996</v>
      </c>
    </row>
    <row r="30" spans="1:10" x14ac:dyDescent="0.25">
      <c r="A30" s="46" t="s">
        <v>45</v>
      </c>
      <c r="B30" s="43">
        <f>AUTOMERCADO!AH42</f>
        <v>180.34</v>
      </c>
      <c r="C30" s="43">
        <f>MODELO!AH42</f>
        <v>23.35</v>
      </c>
      <c r="D30" s="43">
        <f>EXQUISITECES!AH42</f>
        <v>0</v>
      </c>
      <c r="E30" s="43">
        <f>HOYADA!AH42</f>
        <v>8.5500000000000007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212.24</v>
      </c>
    </row>
    <row r="31" spans="1:10" x14ac:dyDescent="0.25">
      <c r="A31" s="46" t="s">
        <v>44</v>
      </c>
      <c r="B31" s="43">
        <f>AUTOMERCADO!AH43</f>
        <v>1011.7074</v>
      </c>
      <c r="C31" s="43">
        <f>MODELO!AH43</f>
        <v>130.99350000000001</v>
      </c>
      <c r="D31" s="43">
        <f>EXQUISITECES!AH43</f>
        <v>0</v>
      </c>
      <c r="E31" s="43">
        <f>HOYADA!AH43</f>
        <v>47.965500000000006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1190.6664000000001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13.19</v>
      </c>
      <c r="I32" s="43">
        <f>SANANTONIO!AH44</f>
        <v>0</v>
      </c>
      <c r="J32" s="43">
        <f t="shared" si="0"/>
        <v>13.19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73.995900000000006</v>
      </c>
      <c r="I33" s="43">
        <f>SANANTONIO!AH45</f>
        <v>0</v>
      </c>
      <c r="J33" s="43">
        <f t="shared" si="0"/>
        <v>73.995900000000006</v>
      </c>
    </row>
    <row r="34" spans="1:10" x14ac:dyDescent="0.25">
      <c r="A34" s="48" t="s">
        <v>47</v>
      </c>
      <c r="B34" s="43">
        <f>AUTOMERCADO!AH46</f>
        <v>308.46999999999997</v>
      </c>
      <c r="C34" s="43">
        <f>MODELO!AH46</f>
        <v>45.47</v>
      </c>
      <c r="D34" s="43">
        <f>EXQUISITECES!AH46</f>
        <v>0</v>
      </c>
      <c r="E34" s="43">
        <f>HOYADA!AH46</f>
        <v>20.55</v>
      </c>
      <c r="F34" s="43">
        <f>FARMASTOP!AH46</f>
        <v>0</v>
      </c>
      <c r="G34" s="43">
        <f>BOCAS!AH46</f>
        <v>0</v>
      </c>
      <c r="H34" s="43">
        <f>LAGUNETICA!AH46</f>
        <v>13.19</v>
      </c>
      <c r="I34" s="43">
        <f>SANANTONIO!AH46</f>
        <v>0</v>
      </c>
      <c r="J34" s="43">
        <f t="shared" si="0"/>
        <v>387.67999999999995</v>
      </c>
    </row>
    <row r="35" spans="1:10" x14ac:dyDescent="0.25">
      <c r="A35" s="48" t="s">
        <v>48</v>
      </c>
      <c r="B35" s="43">
        <f>AUTOMERCADO!AH47</f>
        <v>1725.3915000000002</v>
      </c>
      <c r="C35" s="43">
        <f>MODELO!AH47</f>
        <v>254.20190000000002</v>
      </c>
      <c r="D35" s="43">
        <f>EXQUISITECES!AH47</f>
        <v>0</v>
      </c>
      <c r="E35" s="43">
        <f>HOYADA!AH47</f>
        <v>114.80550000000001</v>
      </c>
      <c r="F35" s="43">
        <f>FARMASTOP!AH47</f>
        <v>0</v>
      </c>
      <c r="G35" s="43">
        <f>BOCAS!AH47</f>
        <v>0</v>
      </c>
      <c r="H35" s="43">
        <f>LAGUNETICA!AH47</f>
        <v>73.995900000000006</v>
      </c>
      <c r="I35" s="43">
        <f>SANANTONIO!AH47</f>
        <v>0</v>
      </c>
      <c r="J35" s="43">
        <f t="shared" si="0"/>
        <v>2168.3948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29865.63</v>
      </c>
      <c r="C37" s="43">
        <f>MODELO!AH49</f>
        <v>16747.379999999997</v>
      </c>
      <c r="D37" s="43">
        <f>EXQUISITECES!AH49</f>
        <v>5047.09</v>
      </c>
      <c r="E37" s="43">
        <f>HOYADA!AH49</f>
        <v>4918.7899999999991</v>
      </c>
      <c r="F37" s="43">
        <f>FARMASTOP!AH49</f>
        <v>1062.5900000000001</v>
      </c>
      <c r="G37" s="43">
        <f>BOCAS!AH49</f>
        <v>2633.79</v>
      </c>
      <c r="H37" s="43">
        <f>LAGUNETICA!AH49</f>
        <v>5765.74</v>
      </c>
      <c r="I37" s="43">
        <f>SANANTONIO!AH49</f>
        <v>0</v>
      </c>
      <c r="J37" s="43">
        <f t="shared" si="0"/>
        <v>66041.009999999995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1882.7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5474.4400000000005</v>
      </c>
      <c r="I40" s="43">
        <f>SANANTONIO!AH52</f>
        <v>0</v>
      </c>
      <c r="J40" s="43">
        <f t="shared" si="0"/>
        <v>7357.14</v>
      </c>
    </row>
    <row r="41" spans="1:10" x14ac:dyDescent="0.25">
      <c r="A41" s="74" t="s">
        <v>18</v>
      </c>
      <c r="B41" s="43">
        <f>AUTOMERCADO!AH53</f>
        <v>4389.87</v>
      </c>
      <c r="C41" s="43">
        <f>MODELO!AH53</f>
        <v>2896.02</v>
      </c>
      <c r="D41" s="43">
        <f>EXQUISITECES!AH53</f>
        <v>839.42</v>
      </c>
      <c r="E41" s="43">
        <f>HOYADA!AH53</f>
        <v>2545.81</v>
      </c>
      <c r="F41" s="43">
        <f>FARMASTOP!AH53</f>
        <v>215.52</v>
      </c>
      <c r="G41" s="43">
        <f>BOCAS!AH53</f>
        <v>119.19</v>
      </c>
      <c r="H41" s="43">
        <f>LAGUNETICA!AH53</f>
        <v>1271.8900000000001</v>
      </c>
      <c r="I41" s="43">
        <f>SANANTONIO!AH53</f>
        <v>0</v>
      </c>
      <c r="J41" s="43">
        <f t="shared" si="0"/>
        <v>12277.72</v>
      </c>
    </row>
    <row r="42" spans="1:10" x14ac:dyDescent="0.25">
      <c r="A42" s="74" t="s">
        <v>114</v>
      </c>
      <c r="B42" s="43">
        <f>AUTOMERCADO!AH54</f>
        <v>146.25</v>
      </c>
      <c r="C42" s="43">
        <f>MODELO!AH54</f>
        <v>101.65</v>
      </c>
      <c r="D42" s="43">
        <f>EXQUISITECES!AH54</f>
        <v>153.84</v>
      </c>
      <c r="E42" s="43">
        <f>HOYADA!AH54</f>
        <v>0</v>
      </c>
      <c r="F42" s="43">
        <f>FARMASTOP!AH54</f>
        <v>26.48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428.22</v>
      </c>
    </row>
    <row r="43" spans="1:10" x14ac:dyDescent="0.25">
      <c r="A43" s="74" t="s">
        <v>52</v>
      </c>
      <c r="B43" s="43">
        <f>AUTOMERCADO!AH55</f>
        <v>1824.1399999999999</v>
      </c>
      <c r="C43" s="43">
        <f>MODELO!AH55</f>
        <v>576.76999999999987</v>
      </c>
      <c r="D43" s="43">
        <f>EXQUISITECES!AH55</f>
        <v>6.39</v>
      </c>
      <c r="E43" s="43">
        <f>HOYADA!AH55</f>
        <v>30.83</v>
      </c>
      <c r="F43" s="43">
        <f>FARMASTOP!AH55</f>
        <v>90.45</v>
      </c>
      <c r="G43" s="43">
        <f>BOCAS!AH55</f>
        <v>42.65</v>
      </c>
      <c r="H43" s="43">
        <f>LAGUNETICA!AH55</f>
        <v>0</v>
      </c>
      <c r="I43" s="43">
        <f>SANANTONIO!AH55</f>
        <v>0</v>
      </c>
      <c r="J43" s="43">
        <f t="shared" si="0"/>
        <v>2571.2299999999996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89.32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89.32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381.83</v>
      </c>
      <c r="I47" s="43">
        <f>SANANTONIO!AH59</f>
        <v>0</v>
      </c>
      <c r="J47" s="43">
        <f t="shared" si="0"/>
        <v>381.83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93.61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93.61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453.53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453.53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56983.758999999991</v>
      </c>
      <c r="C52" s="75">
        <f>MODELO!AH64</f>
        <v>38018.041900000004</v>
      </c>
      <c r="D52" s="75">
        <f>EXQUISITECES!AH64</f>
        <v>9508.9297999999999</v>
      </c>
      <c r="E52" s="75">
        <f>HOYADA!AH64</f>
        <v>11236.835500000001</v>
      </c>
      <c r="F52" s="75">
        <f>FARMASTOP!AH64</f>
        <v>2333.94</v>
      </c>
      <c r="G52" s="75">
        <f>BOCAS!AH64</f>
        <v>5061.32</v>
      </c>
      <c r="H52" s="75">
        <f>LAGUNETICA!AH64</f>
        <v>20634.765900000002</v>
      </c>
      <c r="I52" s="75">
        <f>SANANTONIO!AH64</f>
        <v>0</v>
      </c>
      <c r="J52" s="75">
        <f t="shared" si="0"/>
        <v>143777.59210000001</v>
      </c>
    </row>
    <row r="53" spans="1:10" x14ac:dyDescent="0.25">
      <c r="A53" s="56" t="s">
        <v>3</v>
      </c>
      <c r="B53" s="43">
        <f>B2</f>
        <v>56905.42</v>
      </c>
      <c r="C53" s="43">
        <f t="shared" ref="C53:I53" si="1">C2</f>
        <v>37942.35</v>
      </c>
      <c r="D53" s="43">
        <f t="shared" si="1"/>
        <v>9494.2400000000016</v>
      </c>
      <c r="E53" s="43">
        <f t="shared" si="1"/>
        <v>11191.2</v>
      </c>
      <c r="F53" s="43">
        <f t="shared" si="1"/>
        <v>2307.1099999999997</v>
      </c>
      <c r="G53" s="43">
        <f t="shared" si="1"/>
        <v>5063.4399999999996</v>
      </c>
      <c r="H53" s="43">
        <f t="shared" si="1"/>
        <v>20568.579999999998</v>
      </c>
      <c r="I53" s="43">
        <f t="shared" si="1"/>
        <v>0</v>
      </c>
      <c r="J53" s="43">
        <f>J2</f>
        <v>143472.34</v>
      </c>
    </row>
    <row r="54" spans="1:10" x14ac:dyDescent="0.25">
      <c r="A54" s="58" t="s">
        <v>95</v>
      </c>
      <c r="B54" s="43">
        <f>+B52-B53</f>
        <v>78.338999999992666</v>
      </c>
      <c r="C54" s="43">
        <f t="shared" ref="C54:I54" si="2">+C52-C53</f>
        <v>75.691900000005262</v>
      </c>
      <c r="D54" s="43">
        <f t="shared" si="2"/>
        <v>14.689799999998286</v>
      </c>
      <c r="E54" s="43">
        <f t="shared" si="2"/>
        <v>45.63550000000032</v>
      </c>
      <c r="F54" s="43">
        <f t="shared" si="2"/>
        <v>26.830000000000382</v>
      </c>
      <c r="G54" s="43">
        <f t="shared" si="2"/>
        <v>-2.1199999999998909</v>
      </c>
      <c r="H54" s="43">
        <f t="shared" si="2"/>
        <v>66.18590000000404</v>
      </c>
      <c r="I54" s="43">
        <f t="shared" si="2"/>
        <v>0</v>
      </c>
      <c r="J54" s="43">
        <f>+J52-J53</f>
        <v>305.25210000001243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68" sqref="AI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>
        <v>5.67</v>
      </c>
    </row>
    <row r="9" spans="1:36" x14ac:dyDescent="0.25">
      <c r="A9" s="1" t="s">
        <v>22</v>
      </c>
      <c r="B9" s="24">
        <v>5.61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67</v>
      </c>
      <c r="P11" s="5" t="s">
        <v>76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1704.1</v>
      </c>
      <c r="C12" s="26">
        <v>2184.91</v>
      </c>
      <c r="D12" s="26">
        <v>3153.39</v>
      </c>
      <c r="E12" s="26">
        <v>4475.46</v>
      </c>
      <c r="F12" s="26">
        <v>74.16</v>
      </c>
      <c r="G12" s="26">
        <v>2593.21</v>
      </c>
      <c r="H12" s="26">
        <v>73.819999999999993</v>
      </c>
      <c r="I12" s="26">
        <v>6265.98</v>
      </c>
      <c r="J12" s="26">
        <v>9158.8700000000008</v>
      </c>
      <c r="K12" s="26">
        <v>5916.25</v>
      </c>
      <c r="L12" s="26">
        <v>6703.62</v>
      </c>
      <c r="M12" s="26">
        <v>5265.43</v>
      </c>
      <c r="N12" s="26">
        <v>5895.89</v>
      </c>
      <c r="O12" s="26">
        <v>2078.46</v>
      </c>
      <c r="P12" s="26">
        <v>330.88</v>
      </c>
      <c r="Q12" s="26">
        <v>862.36</v>
      </c>
      <c r="R12" s="26">
        <v>168.63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56905.42</v>
      </c>
      <c r="AI12" s="26">
        <v>56350.69</v>
      </c>
      <c r="AJ12" s="69">
        <f>+AI12-AH12</f>
        <v>-554.72999999999593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26.5</v>
      </c>
      <c r="C15" s="23"/>
      <c r="D15" s="23">
        <v>273.5</v>
      </c>
      <c r="E15" s="23">
        <v>13</v>
      </c>
      <c r="F15" s="23"/>
      <c r="G15" s="23">
        <v>114.5</v>
      </c>
      <c r="H15" s="23">
        <v>14</v>
      </c>
      <c r="I15" s="23">
        <v>34</v>
      </c>
      <c r="J15" s="23">
        <v>181.5</v>
      </c>
      <c r="K15" s="23">
        <v>211</v>
      </c>
      <c r="L15" s="23"/>
      <c r="M15" s="23">
        <v>114</v>
      </c>
      <c r="N15" s="23">
        <v>289.5</v>
      </c>
      <c r="O15" s="23">
        <v>41.5</v>
      </c>
      <c r="P15" s="23">
        <v>7</v>
      </c>
      <c r="Q15" s="23">
        <v>55.5</v>
      </c>
      <c r="R15" s="23">
        <v>45.5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1421</v>
      </c>
    </row>
    <row r="16" spans="1:36" s="32" customFormat="1" x14ac:dyDescent="0.25">
      <c r="A16" s="30" t="s">
        <v>20</v>
      </c>
      <c r="B16" s="31">
        <v>104</v>
      </c>
      <c r="C16" s="31">
        <v>147</v>
      </c>
      <c r="D16" s="31">
        <v>152</v>
      </c>
      <c r="E16" s="31">
        <v>262</v>
      </c>
      <c r="F16" s="31"/>
      <c r="G16" s="31">
        <v>120</v>
      </c>
      <c r="H16" s="31"/>
      <c r="I16" s="31">
        <v>31</v>
      </c>
      <c r="J16" s="31">
        <v>65</v>
      </c>
      <c r="K16" s="31">
        <v>55</v>
      </c>
      <c r="L16" s="31">
        <v>50</v>
      </c>
      <c r="M16" s="31">
        <v>50</v>
      </c>
      <c r="N16" s="31">
        <v>58</v>
      </c>
      <c r="O16" s="31"/>
      <c r="P16" s="31"/>
      <c r="Q16" s="31">
        <v>7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1101</v>
      </c>
      <c r="AJ16" s="70"/>
    </row>
    <row r="17" spans="1:36" s="47" customFormat="1" x14ac:dyDescent="0.25">
      <c r="A17" s="46" t="s">
        <v>27</v>
      </c>
      <c r="B17" s="22">
        <f>B16*$B$8</f>
        <v>579.28</v>
      </c>
      <c r="C17" s="22">
        <f>C16*$B$8</f>
        <v>818.79000000000008</v>
      </c>
      <c r="D17" s="22">
        <f t="shared" ref="D17:L17" si="2">D16*$B$8</f>
        <v>846.6400000000001</v>
      </c>
      <c r="E17" s="22">
        <f t="shared" si="2"/>
        <v>1459.3400000000001</v>
      </c>
      <c r="F17" s="22">
        <f t="shared" si="2"/>
        <v>0</v>
      </c>
      <c r="G17" s="22">
        <f t="shared" si="2"/>
        <v>668.40000000000009</v>
      </c>
      <c r="H17" s="22">
        <f t="shared" si="2"/>
        <v>0</v>
      </c>
      <c r="I17" s="22">
        <f t="shared" si="2"/>
        <v>172.67000000000002</v>
      </c>
      <c r="J17" s="22">
        <f t="shared" si="2"/>
        <v>362.05</v>
      </c>
      <c r="K17" s="22">
        <f t="shared" si="2"/>
        <v>306.35000000000002</v>
      </c>
      <c r="L17" s="22">
        <f t="shared" si="2"/>
        <v>278.5</v>
      </c>
      <c r="M17" s="22">
        <f t="shared" ref="M17:R17" si="3">M16*$B$8</f>
        <v>278.5</v>
      </c>
      <c r="N17" s="22">
        <f t="shared" si="3"/>
        <v>323.06</v>
      </c>
      <c r="O17" s="22">
        <f t="shared" si="3"/>
        <v>0</v>
      </c>
      <c r="P17" s="22">
        <f t="shared" si="3"/>
        <v>0</v>
      </c>
      <c r="Q17" s="22">
        <f t="shared" si="3"/>
        <v>38.99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6132.5700000000015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>
        <v>271</v>
      </c>
      <c r="J18" s="33">
        <v>411</v>
      </c>
      <c r="K18" s="33">
        <v>292</v>
      </c>
      <c r="L18" s="33">
        <v>245</v>
      </c>
      <c r="M18" s="33">
        <v>213</v>
      </c>
      <c r="N18" s="33">
        <v>295</v>
      </c>
      <c r="O18" s="33"/>
      <c r="P18" s="33"/>
      <c r="Q18" s="33">
        <v>19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1746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1520.3100000000002</v>
      </c>
      <c r="J19" s="22">
        <f t="shared" si="5"/>
        <v>2305.71</v>
      </c>
      <c r="K19" s="22">
        <f t="shared" si="5"/>
        <v>1638.1200000000001</v>
      </c>
      <c r="L19" s="22">
        <f t="shared" si="5"/>
        <v>1374.45</v>
      </c>
      <c r="M19" s="22">
        <f t="shared" ref="M19:R19" si="6">M18*$B$9</f>
        <v>1194.93</v>
      </c>
      <c r="N19" s="22">
        <f t="shared" si="6"/>
        <v>1654.95</v>
      </c>
      <c r="O19" s="22">
        <f t="shared" si="6"/>
        <v>0</v>
      </c>
      <c r="P19" s="22">
        <f t="shared" si="6"/>
        <v>0</v>
      </c>
      <c r="Q19" s="22">
        <f t="shared" si="6"/>
        <v>106.59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9795.0600000000013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L22" si="11">+C16+C18+C20</f>
        <v>147</v>
      </c>
      <c r="D22" s="20">
        <f t="shared" si="11"/>
        <v>152</v>
      </c>
      <c r="E22" s="20">
        <f t="shared" si="11"/>
        <v>262</v>
      </c>
      <c r="F22" s="20">
        <f t="shared" si="11"/>
        <v>0</v>
      </c>
      <c r="G22" s="20">
        <f t="shared" si="11"/>
        <v>120</v>
      </c>
      <c r="H22" s="20">
        <f t="shared" si="11"/>
        <v>0</v>
      </c>
      <c r="I22" s="20">
        <f t="shared" si="11"/>
        <v>302</v>
      </c>
      <c r="J22" s="20">
        <f t="shared" si="11"/>
        <v>476</v>
      </c>
      <c r="K22" s="20">
        <f t="shared" si="11"/>
        <v>347</v>
      </c>
      <c r="L22" s="20">
        <f t="shared" si="11"/>
        <v>295</v>
      </c>
      <c r="M22" s="20">
        <f t="shared" ref="M22:S22" si="12">+M16+M18+M20</f>
        <v>263</v>
      </c>
      <c r="N22" s="20">
        <f t="shared" si="12"/>
        <v>353</v>
      </c>
      <c r="O22" s="20">
        <f t="shared" si="12"/>
        <v>0</v>
      </c>
      <c r="P22" s="20">
        <f t="shared" si="12"/>
        <v>0</v>
      </c>
      <c r="Q22" s="20">
        <f t="shared" si="12"/>
        <v>26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2847</v>
      </c>
    </row>
    <row r="23" spans="1:36" s="47" customFormat="1" x14ac:dyDescent="0.25">
      <c r="A23" s="48" t="s">
        <v>26</v>
      </c>
      <c r="B23" s="19">
        <f>+B17+B19+B21</f>
        <v>579.28</v>
      </c>
      <c r="C23" s="19">
        <f t="shared" ref="C23:L23" si="14">+C17+C19+C21</f>
        <v>818.79000000000008</v>
      </c>
      <c r="D23" s="19">
        <f t="shared" si="14"/>
        <v>846.6400000000001</v>
      </c>
      <c r="E23" s="19">
        <f t="shared" si="14"/>
        <v>1459.3400000000001</v>
      </c>
      <c r="F23" s="19">
        <f t="shared" si="14"/>
        <v>0</v>
      </c>
      <c r="G23" s="19">
        <f t="shared" si="14"/>
        <v>668.40000000000009</v>
      </c>
      <c r="H23" s="19">
        <f t="shared" si="14"/>
        <v>0</v>
      </c>
      <c r="I23" s="19">
        <f t="shared" si="14"/>
        <v>1692.9800000000002</v>
      </c>
      <c r="J23" s="19">
        <f t="shared" si="14"/>
        <v>2667.76</v>
      </c>
      <c r="K23" s="19">
        <f t="shared" si="14"/>
        <v>1944.4700000000003</v>
      </c>
      <c r="L23" s="19">
        <f t="shared" si="14"/>
        <v>1652.95</v>
      </c>
      <c r="M23" s="19">
        <f t="shared" ref="M23:S23" si="15">+M17+M19+M21</f>
        <v>1473.43</v>
      </c>
      <c r="N23" s="19">
        <f t="shared" si="15"/>
        <v>1978.01</v>
      </c>
      <c r="O23" s="19">
        <f t="shared" si="15"/>
        <v>0</v>
      </c>
      <c r="P23" s="19">
        <f t="shared" si="15"/>
        <v>0</v>
      </c>
      <c r="Q23" s="19">
        <f t="shared" si="15"/>
        <v>145.58000000000001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15927.630000000005</v>
      </c>
    </row>
    <row r="24" spans="1:36" x14ac:dyDescent="0.25">
      <c r="A24" s="13" t="s">
        <v>28</v>
      </c>
      <c r="B24" s="34"/>
      <c r="C24" s="34"/>
      <c r="D24" s="34"/>
      <c r="E24" s="34">
        <v>64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64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362.88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362.88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64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64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362.88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362.88</v>
      </c>
    </row>
    <row r="32" spans="1:36" x14ac:dyDescent="0.25">
      <c r="A32" s="13" t="s">
        <v>34</v>
      </c>
      <c r="B32" s="36">
        <v>25</v>
      </c>
      <c r="C32" s="36"/>
      <c r="D32" s="36"/>
      <c r="E32" s="36"/>
      <c r="F32" s="36"/>
      <c r="G32" s="36"/>
      <c r="H32" s="36"/>
      <c r="I32" s="36">
        <v>60</v>
      </c>
      <c r="J32" s="36">
        <v>55</v>
      </c>
      <c r="K32" s="36"/>
      <c r="L32" s="36"/>
      <c r="M32" s="37"/>
      <c r="N32" s="37">
        <v>40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180</v>
      </c>
    </row>
    <row r="33" spans="1:34" s="47" customFormat="1" x14ac:dyDescent="0.25">
      <c r="A33" s="46" t="s">
        <v>35</v>
      </c>
      <c r="B33" s="22">
        <f>B32*$B$8</f>
        <v>139.25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334.20000000000005</v>
      </c>
      <c r="J33" s="22">
        <f t="shared" si="30"/>
        <v>306.35000000000002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222.8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1002.6000000000001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>
        <v>25</v>
      </c>
      <c r="K34" s="38"/>
      <c r="L34" s="38"/>
      <c r="M34" s="38"/>
      <c r="N34" s="38">
        <v>31.75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56.75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140.25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178.11750000000001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318.36750000000001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25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60</v>
      </c>
      <c r="J38" s="20">
        <f t="shared" si="39"/>
        <v>80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71.75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236.75</v>
      </c>
    </row>
    <row r="39" spans="1:34" s="47" customFormat="1" x14ac:dyDescent="0.25">
      <c r="A39" s="48" t="s">
        <v>42</v>
      </c>
      <c r="B39" s="19">
        <f>+B33+B35+B37</f>
        <v>139.25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334.20000000000005</v>
      </c>
      <c r="J39" s="19">
        <f t="shared" si="42"/>
        <v>446.6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400.91750000000002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1320.9675000000002</v>
      </c>
    </row>
    <row r="40" spans="1:34" x14ac:dyDescent="0.25">
      <c r="A40" s="13" t="s">
        <v>43</v>
      </c>
      <c r="B40" s="36"/>
      <c r="C40" s="36">
        <v>26.97</v>
      </c>
      <c r="D40" s="36"/>
      <c r="E40" s="36"/>
      <c r="F40" s="36"/>
      <c r="G40" s="36"/>
      <c r="H40" s="36"/>
      <c r="I40" s="36"/>
      <c r="J40" s="36">
        <v>93.84</v>
      </c>
      <c r="K40" s="36"/>
      <c r="L40" s="36"/>
      <c r="M40" s="36"/>
      <c r="N40" s="36"/>
      <c r="O40" s="36"/>
      <c r="P40" s="36"/>
      <c r="Q40" s="36">
        <v>7.32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128.13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150.22290000000001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522.68880000000001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40.772400000000005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713.68409999999994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>
        <v>9.3699999999999992</v>
      </c>
      <c r="K42" s="38"/>
      <c r="L42" s="38">
        <v>146.09</v>
      </c>
      <c r="M42" s="38"/>
      <c r="N42" s="38">
        <v>24.88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180.34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52.5657</v>
      </c>
      <c r="K43" s="22">
        <f t="shared" si="48"/>
        <v>0</v>
      </c>
      <c r="L43" s="22">
        <f t="shared" si="48"/>
        <v>819.56490000000008</v>
      </c>
      <c r="M43" s="22">
        <f t="shared" ref="M43:R43" si="49">M42*$B$9</f>
        <v>0</v>
      </c>
      <c r="N43" s="22">
        <f t="shared" si="49"/>
        <v>139.57679999999999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1011.7074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26.97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103.21000000000001</v>
      </c>
      <c r="K46" s="20">
        <f t="shared" si="54"/>
        <v>0</v>
      </c>
      <c r="L46" s="20">
        <f t="shared" si="54"/>
        <v>146.09</v>
      </c>
      <c r="M46" s="20">
        <f t="shared" ref="M46:S46" si="55">+M40+M42+M44</f>
        <v>0</v>
      </c>
      <c r="N46" s="20">
        <f t="shared" si="55"/>
        <v>24.88</v>
      </c>
      <c r="O46" s="20">
        <f t="shared" si="55"/>
        <v>0</v>
      </c>
      <c r="P46" s="20">
        <f t="shared" si="55"/>
        <v>0</v>
      </c>
      <c r="Q46" s="20">
        <f t="shared" si="55"/>
        <v>7.32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308.46999999999997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150.22290000000001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575.25450000000001</v>
      </c>
      <c r="K47" s="19">
        <f t="shared" si="57"/>
        <v>0</v>
      </c>
      <c r="L47" s="19">
        <f t="shared" si="57"/>
        <v>819.56490000000008</v>
      </c>
      <c r="M47" s="19">
        <f t="shared" ref="M47:S47" si="58">+M41+M43+M45</f>
        <v>0</v>
      </c>
      <c r="N47" s="19">
        <f t="shared" si="58"/>
        <v>139.57679999999999</v>
      </c>
      <c r="O47" s="19">
        <f t="shared" si="58"/>
        <v>0</v>
      </c>
      <c r="P47" s="19">
        <f t="shared" si="58"/>
        <v>0</v>
      </c>
      <c r="Q47" s="19">
        <f t="shared" si="58"/>
        <v>40.772400000000005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1725.3915000000002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776</v>
      </c>
      <c r="C49" s="44">
        <v>979.66</v>
      </c>
      <c r="D49" s="44">
        <v>1811.43</v>
      </c>
      <c r="E49" s="44">
        <v>1879.4</v>
      </c>
      <c r="F49" s="44">
        <v>74.16</v>
      </c>
      <c r="G49" s="44">
        <v>1809.81</v>
      </c>
      <c r="H49" s="44">
        <v>59.67</v>
      </c>
      <c r="I49" s="44">
        <v>2731.42</v>
      </c>
      <c r="J49" s="44">
        <v>4136.3100000000004</v>
      </c>
      <c r="K49" s="44">
        <v>2858.92</v>
      </c>
      <c r="L49" s="44">
        <v>3295.39</v>
      </c>
      <c r="M49" s="45">
        <v>3434.95</v>
      </c>
      <c r="N49" s="45">
        <v>3091.34</v>
      </c>
      <c r="O49" s="45">
        <v>2037.45</v>
      </c>
      <c r="P49" s="45">
        <v>303.72000000000003</v>
      </c>
      <c r="Q49" s="45">
        <v>586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29865.63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144.38999999999999</v>
      </c>
      <c r="C53" s="44">
        <v>244.57</v>
      </c>
      <c r="D53" s="44">
        <v>127.52</v>
      </c>
      <c r="E53" s="44">
        <v>243.19</v>
      </c>
      <c r="F53" s="44"/>
      <c r="G53" s="44"/>
      <c r="H53" s="44"/>
      <c r="I53" s="44">
        <v>1288.25</v>
      </c>
      <c r="J53" s="44">
        <v>435.68</v>
      </c>
      <c r="K53" s="44">
        <v>902.32</v>
      </c>
      <c r="L53" s="44">
        <v>956.65</v>
      </c>
      <c r="M53" s="45"/>
      <c r="N53" s="45"/>
      <c r="O53" s="45"/>
      <c r="P53" s="45"/>
      <c r="Q53" s="45">
        <v>47.3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4389.87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119.77</v>
      </c>
      <c r="J54" s="44"/>
      <c r="K54" s="44"/>
      <c r="L54" s="44">
        <v>26.48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146.25</v>
      </c>
    </row>
    <row r="55" spans="1:34" x14ac:dyDescent="0.25">
      <c r="A55" s="17" t="s">
        <v>52</v>
      </c>
      <c r="B55" s="44">
        <v>38.71</v>
      </c>
      <c r="C55" s="44"/>
      <c r="D55" s="44">
        <v>95.59</v>
      </c>
      <c r="E55" s="44">
        <v>518.53</v>
      </c>
      <c r="F55" s="44"/>
      <c r="G55" s="44"/>
      <c r="H55" s="44"/>
      <c r="I55" s="44">
        <v>65.89</v>
      </c>
      <c r="J55" s="44">
        <v>715.33</v>
      </c>
      <c r="K55" s="44"/>
      <c r="L55" s="44"/>
      <c r="M55" s="45">
        <v>246.07</v>
      </c>
      <c r="N55" s="45"/>
      <c r="O55" s="45"/>
      <c r="P55" s="45">
        <v>20.239999999999998</v>
      </c>
      <c r="Q55" s="45"/>
      <c r="R55" s="45">
        <v>123.78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1824.1399999999999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1704.13</v>
      </c>
      <c r="C64" s="53">
        <f t="shared" ref="C64:AG64" si="61">+C15+C23+C31+C39+C47+C48+C49+C50+C51+C52+C53+C54+C55+C56+C57+C58+C59+C60+C61+C62+C63</f>
        <v>2193.2429000000002</v>
      </c>
      <c r="D64" s="53">
        <f t="shared" si="61"/>
        <v>3154.6800000000003</v>
      </c>
      <c r="E64" s="53">
        <f t="shared" si="61"/>
        <v>4476.34</v>
      </c>
      <c r="F64" s="53">
        <f t="shared" si="61"/>
        <v>74.16</v>
      </c>
      <c r="G64" s="53">
        <f t="shared" si="61"/>
        <v>2592.71</v>
      </c>
      <c r="H64" s="53">
        <f t="shared" si="61"/>
        <v>73.67</v>
      </c>
      <c r="I64" s="53">
        <f t="shared" si="61"/>
        <v>6266.5100000000011</v>
      </c>
      <c r="J64" s="53">
        <f t="shared" si="61"/>
        <v>9158.4345000000012</v>
      </c>
      <c r="K64" s="53">
        <f t="shared" si="61"/>
        <v>5916.71</v>
      </c>
      <c r="L64" s="53">
        <f t="shared" si="61"/>
        <v>6751.0348999999987</v>
      </c>
      <c r="M64" s="53">
        <f t="shared" si="61"/>
        <v>5268.45</v>
      </c>
      <c r="N64" s="53">
        <f t="shared" si="61"/>
        <v>5899.3443000000007</v>
      </c>
      <c r="O64" s="53">
        <f t="shared" si="61"/>
        <v>2078.9499999999998</v>
      </c>
      <c r="P64" s="53">
        <f t="shared" si="61"/>
        <v>330.96000000000004</v>
      </c>
      <c r="Q64" s="53">
        <f t="shared" si="61"/>
        <v>875.15239999999994</v>
      </c>
      <c r="R64" s="53">
        <f t="shared" si="61"/>
        <v>169.28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56983.758999999991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8 D</v>
      </c>
      <c r="P66" s="55" t="str">
        <f t="shared" si="62"/>
        <v>CAJA 12 N</v>
      </c>
      <c r="Q66" s="55" t="str">
        <f t="shared" si="62"/>
        <v>CAJA 14 N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1704.1</v>
      </c>
      <c r="C67" s="57">
        <f t="shared" ref="C67:L67" si="63">C12</f>
        <v>2184.91</v>
      </c>
      <c r="D67" s="57">
        <f t="shared" si="63"/>
        <v>3153.39</v>
      </c>
      <c r="E67" s="57">
        <f t="shared" si="63"/>
        <v>4475.46</v>
      </c>
      <c r="F67" s="57">
        <f t="shared" si="63"/>
        <v>74.16</v>
      </c>
      <c r="G67" s="57">
        <f t="shared" si="63"/>
        <v>2593.21</v>
      </c>
      <c r="H67" s="57">
        <f t="shared" si="63"/>
        <v>73.819999999999993</v>
      </c>
      <c r="I67" s="57">
        <f t="shared" si="63"/>
        <v>6265.98</v>
      </c>
      <c r="J67" s="57">
        <f t="shared" si="63"/>
        <v>9158.8700000000008</v>
      </c>
      <c r="K67" s="57">
        <f t="shared" si="63"/>
        <v>5916.25</v>
      </c>
      <c r="L67" s="57">
        <f t="shared" si="63"/>
        <v>6703.62</v>
      </c>
      <c r="M67" s="57">
        <f t="shared" ref="M67:AG67" si="64">M12</f>
        <v>5265.43</v>
      </c>
      <c r="N67" s="57">
        <f t="shared" si="64"/>
        <v>5895.89</v>
      </c>
      <c r="O67" s="57">
        <f t="shared" si="64"/>
        <v>2078.46</v>
      </c>
      <c r="P67" s="57">
        <f t="shared" si="64"/>
        <v>330.88</v>
      </c>
      <c r="Q67" s="57">
        <f t="shared" si="64"/>
        <v>862.36</v>
      </c>
      <c r="R67" s="57">
        <f t="shared" si="64"/>
        <v>168.63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56905.42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1704.1</v>
      </c>
      <c r="C69" s="59">
        <f t="shared" ref="C69:L69" si="67">+C67+C68</f>
        <v>2184.91</v>
      </c>
      <c r="D69" s="59">
        <f t="shared" si="67"/>
        <v>3153.39</v>
      </c>
      <c r="E69" s="59">
        <f t="shared" si="67"/>
        <v>4475.46</v>
      </c>
      <c r="F69" s="59">
        <f t="shared" si="67"/>
        <v>74.16</v>
      </c>
      <c r="G69" s="59">
        <f t="shared" si="67"/>
        <v>2593.21</v>
      </c>
      <c r="H69" s="59">
        <f t="shared" si="67"/>
        <v>73.819999999999993</v>
      </c>
      <c r="I69" s="59">
        <f t="shared" si="67"/>
        <v>6265.98</v>
      </c>
      <c r="J69" s="59">
        <f t="shared" si="67"/>
        <v>9158.8700000000008</v>
      </c>
      <c r="K69" s="59">
        <f t="shared" si="67"/>
        <v>5916.25</v>
      </c>
      <c r="L69" s="59">
        <f t="shared" si="67"/>
        <v>6703.62</v>
      </c>
      <c r="M69" s="59">
        <f t="shared" ref="M69:AG69" si="68">+M67+M68</f>
        <v>5265.43</v>
      </c>
      <c r="N69" s="59">
        <f t="shared" si="68"/>
        <v>5895.89</v>
      </c>
      <c r="O69" s="59">
        <f t="shared" si="68"/>
        <v>2078.46</v>
      </c>
      <c r="P69" s="59">
        <f t="shared" si="68"/>
        <v>330.88</v>
      </c>
      <c r="Q69" s="59">
        <f t="shared" si="68"/>
        <v>862.36</v>
      </c>
      <c r="R69" s="59">
        <f t="shared" si="68"/>
        <v>168.63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56905.42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3.0000000000200089E-2</v>
      </c>
      <c r="C70" s="57">
        <f t="shared" si="69"/>
        <v>8.3329000000003361</v>
      </c>
      <c r="D70" s="57">
        <f t="shared" si="69"/>
        <v>1.2900000000004184</v>
      </c>
      <c r="E70" s="57">
        <f t="shared" si="69"/>
        <v>0.88000000000010914</v>
      </c>
      <c r="F70" s="57">
        <f t="shared" si="69"/>
        <v>0</v>
      </c>
      <c r="G70" s="57">
        <f t="shared" si="69"/>
        <v>-0.5</v>
      </c>
      <c r="H70" s="57">
        <f t="shared" si="69"/>
        <v>-0.14999999999999147</v>
      </c>
      <c r="I70" s="57">
        <f t="shared" si="69"/>
        <v>0.53000000000156433</v>
      </c>
      <c r="J70" s="57">
        <f t="shared" si="69"/>
        <v>-0.43549999999959255</v>
      </c>
      <c r="K70" s="57">
        <f t="shared" si="69"/>
        <v>0.46000000000003638</v>
      </c>
      <c r="L70" s="57">
        <f t="shared" si="69"/>
        <v>47.414899999998852</v>
      </c>
      <c r="M70" s="57">
        <f t="shared" ref="M70:AG70" si="70">+M64-M69</f>
        <v>3.0199999999995271</v>
      </c>
      <c r="N70" s="57">
        <f t="shared" si="70"/>
        <v>3.4543000000003303</v>
      </c>
      <c r="O70" s="57">
        <f t="shared" si="70"/>
        <v>0.48999999999978172</v>
      </c>
      <c r="P70" s="57">
        <f t="shared" si="70"/>
        <v>8.0000000000040927E-2</v>
      </c>
      <c r="Q70" s="57">
        <f t="shared" si="70"/>
        <v>12.79239999999993</v>
      </c>
      <c r="R70" s="57">
        <f t="shared" si="70"/>
        <v>0.65000000000000568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78.339000000001548</v>
      </c>
    </row>
    <row r="71" spans="1:34" ht="101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 t="s">
        <v>124</v>
      </c>
      <c r="M71" s="29"/>
      <c r="N71" s="29"/>
      <c r="O71" s="29"/>
      <c r="P71" s="29"/>
      <c r="Q71" s="29" t="s">
        <v>125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5.61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53</v>
      </c>
      <c r="I11" s="5" t="s">
        <v>54</v>
      </c>
      <c r="J11" s="5" t="s">
        <v>56</v>
      </c>
      <c r="K11" s="5" t="s">
        <v>58</v>
      </c>
      <c r="L11" s="5" t="s">
        <v>59</v>
      </c>
      <c r="M11" s="5" t="s">
        <v>68</v>
      </c>
      <c r="N11" s="5" t="s">
        <v>68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3228.25</v>
      </c>
      <c r="C12" s="26">
        <v>2479.65</v>
      </c>
      <c r="D12" s="26">
        <v>2316.48</v>
      </c>
      <c r="E12" s="26">
        <v>491.43</v>
      </c>
      <c r="F12" s="26">
        <v>1960.65</v>
      </c>
      <c r="G12" s="26">
        <v>515</v>
      </c>
      <c r="H12" s="26">
        <v>2660.22</v>
      </c>
      <c r="I12" s="26">
        <v>2108.36</v>
      </c>
      <c r="J12" s="26">
        <v>4921.6499999999996</v>
      </c>
      <c r="K12" s="26">
        <v>5014.07</v>
      </c>
      <c r="L12" s="26">
        <v>2832.64</v>
      </c>
      <c r="M12" s="26">
        <v>3698.01</v>
      </c>
      <c r="N12" s="26">
        <v>5715.94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37942.35</v>
      </c>
      <c r="AI12" s="26">
        <v>37594.47</v>
      </c>
      <c r="AJ12" s="69">
        <f>+AI12-AH12</f>
        <v>-347.87999999999738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198</v>
      </c>
      <c r="C15" s="23">
        <v>0</v>
      </c>
      <c r="D15" s="23">
        <v>84</v>
      </c>
      <c r="E15" s="23">
        <v>77</v>
      </c>
      <c r="F15" s="23">
        <v>0</v>
      </c>
      <c r="G15" s="23">
        <v>19.5</v>
      </c>
      <c r="H15" s="23">
        <v>88.5</v>
      </c>
      <c r="I15" s="23">
        <v>98</v>
      </c>
      <c r="J15" s="23">
        <v>186</v>
      </c>
      <c r="K15" s="23">
        <v>77.5</v>
      </c>
      <c r="L15" s="23">
        <v>134.5</v>
      </c>
      <c r="M15" s="23">
        <v>75.5</v>
      </c>
      <c r="N15" s="23">
        <v>288.5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1327</v>
      </c>
    </row>
    <row r="16" spans="1:36" s="32" customFormat="1" x14ac:dyDescent="0.25">
      <c r="A16" s="30" t="s">
        <v>20</v>
      </c>
      <c r="B16" s="31">
        <v>114</v>
      </c>
      <c r="C16" s="31">
        <v>157</v>
      </c>
      <c r="D16" s="31">
        <v>151</v>
      </c>
      <c r="E16" s="31">
        <v>9</v>
      </c>
      <c r="F16" s="31">
        <v>105</v>
      </c>
      <c r="G16" s="31">
        <v>18</v>
      </c>
      <c r="H16" s="31">
        <v>53</v>
      </c>
      <c r="I16" s="31"/>
      <c r="J16" s="31">
        <v>106</v>
      </c>
      <c r="K16" s="31">
        <v>98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811</v>
      </c>
      <c r="AJ16" s="70"/>
    </row>
    <row r="17" spans="1:36" s="47" customFormat="1" x14ac:dyDescent="0.25">
      <c r="A17" s="46" t="s">
        <v>27</v>
      </c>
      <c r="B17" s="22">
        <f>B16*$B$8</f>
        <v>634.98</v>
      </c>
      <c r="C17" s="22">
        <f>C16*$B$8</f>
        <v>874.49</v>
      </c>
      <c r="D17" s="22">
        <f t="shared" ref="D17:AG17" si="2">D16*$B$8</f>
        <v>841.07</v>
      </c>
      <c r="E17" s="22">
        <f t="shared" si="2"/>
        <v>50.13</v>
      </c>
      <c r="F17" s="22">
        <f t="shared" si="2"/>
        <v>584.85</v>
      </c>
      <c r="G17" s="22">
        <f t="shared" si="2"/>
        <v>100.26</v>
      </c>
      <c r="H17" s="22">
        <f t="shared" si="2"/>
        <v>295.21000000000004</v>
      </c>
      <c r="I17" s="22">
        <f t="shared" si="2"/>
        <v>0</v>
      </c>
      <c r="J17" s="22">
        <f t="shared" si="2"/>
        <v>590.42000000000007</v>
      </c>
      <c r="K17" s="22">
        <f t="shared" si="2"/>
        <v>545.86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4517.2700000000004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>
        <v>86</v>
      </c>
      <c r="I18" s="33">
        <v>131</v>
      </c>
      <c r="J18" s="33">
        <v>257</v>
      </c>
      <c r="K18" s="33">
        <v>275</v>
      </c>
      <c r="L18" s="33">
        <v>147</v>
      </c>
      <c r="M18" s="33">
        <v>212</v>
      </c>
      <c r="N18" s="33">
        <v>411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1519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482.46000000000004</v>
      </c>
      <c r="I19" s="22">
        <f t="shared" si="3"/>
        <v>734.91000000000008</v>
      </c>
      <c r="J19" s="22">
        <f t="shared" si="3"/>
        <v>1441.77</v>
      </c>
      <c r="K19" s="22">
        <f t="shared" si="3"/>
        <v>1542.75</v>
      </c>
      <c r="L19" s="22">
        <f t="shared" si="3"/>
        <v>824.67000000000007</v>
      </c>
      <c r="M19" s="22">
        <f t="shared" si="3"/>
        <v>1189.3200000000002</v>
      </c>
      <c r="N19" s="22">
        <f t="shared" si="3"/>
        <v>2305.71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8521.59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114</v>
      </c>
      <c r="C22" s="20">
        <f t="shared" ref="C22:AG23" si="5">+C16+C18+C20</f>
        <v>157</v>
      </c>
      <c r="D22" s="20">
        <f t="shared" si="5"/>
        <v>151</v>
      </c>
      <c r="E22" s="20">
        <f t="shared" si="5"/>
        <v>9</v>
      </c>
      <c r="F22" s="20">
        <f t="shared" si="5"/>
        <v>105</v>
      </c>
      <c r="G22" s="20">
        <f t="shared" si="5"/>
        <v>18</v>
      </c>
      <c r="H22" s="20">
        <f t="shared" si="5"/>
        <v>139</v>
      </c>
      <c r="I22" s="20">
        <f t="shared" si="5"/>
        <v>131</v>
      </c>
      <c r="J22" s="20">
        <f t="shared" si="5"/>
        <v>363</v>
      </c>
      <c r="K22" s="20">
        <f t="shared" si="5"/>
        <v>373</v>
      </c>
      <c r="L22" s="20">
        <f t="shared" si="5"/>
        <v>147</v>
      </c>
      <c r="M22" s="20">
        <f t="shared" si="5"/>
        <v>212</v>
      </c>
      <c r="N22" s="20">
        <f t="shared" si="5"/>
        <v>411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2330</v>
      </c>
    </row>
    <row r="23" spans="1:36" s="47" customFormat="1" x14ac:dyDescent="0.25">
      <c r="A23" s="48" t="s">
        <v>26</v>
      </c>
      <c r="B23" s="19">
        <f>+B17+B19+B21</f>
        <v>634.98</v>
      </c>
      <c r="C23" s="19">
        <f t="shared" si="5"/>
        <v>874.49</v>
      </c>
      <c r="D23" s="19">
        <f t="shared" si="5"/>
        <v>841.07</v>
      </c>
      <c r="E23" s="19">
        <f t="shared" si="5"/>
        <v>50.13</v>
      </c>
      <c r="F23" s="19">
        <f t="shared" si="5"/>
        <v>584.85</v>
      </c>
      <c r="G23" s="19">
        <f t="shared" si="5"/>
        <v>100.26</v>
      </c>
      <c r="H23" s="19">
        <f t="shared" si="5"/>
        <v>777.67000000000007</v>
      </c>
      <c r="I23" s="19">
        <f t="shared" si="5"/>
        <v>734.91000000000008</v>
      </c>
      <c r="J23" s="19">
        <f t="shared" si="5"/>
        <v>2032.19</v>
      </c>
      <c r="K23" s="19">
        <f t="shared" si="5"/>
        <v>2088.61</v>
      </c>
      <c r="L23" s="19">
        <f t="shared" si="5"/>
        <v>824.67000000000007</v>
      </c>
      <c r="M23" s="19">
        <f t="shared" si="5"/>
        <v>1189.3200000000002</v>
      </c>
      <c r="N23" s="19">
        <f t="shared" si="5"/>
        <v>2305.71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13038.86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100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100</v>
      </c>
    </row>
    <row r="33" spans="1:34" s="47" customFormat="1" x14ac:dyDescent="0.25">
      <c r="A33" s="46" t="s">
        <v>35</v>
      </c>
      <c r="B33" s="22">
        <f>B32*$B$8</f>
        <v>557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557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100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100</v>
      </c>
    </row>
    <row r="39" spans="1:34" s="47" customFormat="1" x14ac:dyDescent="0.25">
      <c r="A39" s="48" t="s">
        <v>42</v>
      </c>
      <c r="B39" s="19">
        <f>+B33+B35+B37</f>
        <v>557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557</v>
      </c>
    </row>
    <row r="40" spans="1:34" x14ac:dyDescent="0.25">
      <c r="A40" s="13" t="s">
        <v>43</v>
      </c>
      <c r="B40" s="36">
        <v>22.12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22.12</v>
      </c>
    </row>
    <row r="41" spans="1:34" s="47" customFormat="1" x14ac:dyDescent="0.25">
      <c r="A41" s="46" t="s">
        <v>44</v>
      </c>
      <c r="B41" s="22">
        <f>B40*$B$8</f>
        <v>123.20840000000001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123.20840000000001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>
        <v>23.35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23.35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130.99350000000001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130.99350000000001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22.12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23.35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45.47</v>
      </c>
    </row>
    <row r="47" spans="1:34" s="47" customFormat="1" x14ac:dyDescent="0.25">
      <c r="A47" s="48" t="s">
        <v>48</v>
      </c>
      <c r="B47" s="19">
        <f>+B41+B43+B45</f>
        <v>123.20840000000001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130.99350000000001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254.20190000000002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1524.42</v>
      </c>
      <c r="C49" s="44">
        <v>1155.73</v>
      </c>
      <c r="D49" s="44">
        <v>843.88</v>
      </c>
      <c r="E49" s="44">
        <v>0</v>
      </c>
      <c r="F49" s="44">
        <v>1325.85</v>
      </c>
      <c r="G49" s="44">
        <v>383.77</v>
      </c>
      <c r="H49" s="44">
        <v>1354.53</v>
      </c>
      <c r="I49" s="44">
        <v>902.83</v>
      </c>
      <c r="J49" s="44">
        <v>2009.88</v>
      </c>
      <c r="K49" s="44">
        <v>2317.21</v>
      </c>
      <c r="L49" s="44"/>
      <c r="M49" s="45">
        <v>2340.4299999999998</v>
      </c>
      <c r="N49" s="45">
        <v>2588.85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16747.379999999997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9.18</v>
      </c>
      <c r="C52" s="44"/>
      <c r="D52" s="44"/>
      <c r="E52" s="44">
        <v>342.03</v>
      </c>
      <c r="F52" s="44"/>
      <c r="G52" s="44"/>
      <c r="H52" s="44">
        <v>37.82</v>
      </c>
      <c r="I52" s="44"/>
      <c r="J52" s="44"/>
      <c r="K52" s="44"/>
      <c r="L52" s="44">
        <v>1493.67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1882.7</v>
      </c>
    </row>
    <row r="53" spans="1:34" x14ac:dyDescent="0.25">
      <c r="A53" s="17" t="s">
        <v>18</v>
      </c>
      <c r="B53" s="44">
        <v>115.07</v>
      </c>
      <c r="C53" s="44">
        <v>296.02</v>
      </c>
      <c r="D53" s="44">
        <v>90.52</v>
      </c>
      <c r="E53" s="44">
        <v>23.15</v>
      </c>
      <c r="F53" s="44">
        <v>0</v>
      </c>
      <c r="G53" s="44">
        <v>11.06</v>
      </c>
      <c r="H53" s="44">
        <v>345.43</v>
      </c>
      <c r="I53" s="44">
        <v>346.16</v>
      </c>
      <c r="J53" s="44">
        <v>559.80999999999995</v>
      </c>
      <c r="K53" s="44">
        <v>349.89</v>
      </c>
      <c r="L53" s="44">
        <v>292.43</v>
      </c>
      <c r="M53" s="45"/>
      <c r="N53" s="45">
        <v>466.48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2896.02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19.45</v>
      </c>
      <c r="G54" s="44"/>
      <c r="H54" s="44"/>
      <c r="I54" s="44"/>
      <c r="J54" s="44"/>
      <c r="K54" s="44"/>
      <c r="L54" s="44"/>
      <c r="M54" s="45"/>
      <c r="N54" s="45">
        <v>82.2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101.65</v>
      </c>
    </row>
    <row r="55" spans="1:34" x14ac:dyDescent="0.25">
      <c r="A55" s="17" t="s">
        <v>52</v>
      </c>
      <c r="B55" s="44">
        <v>75.2</v>
      </c>
      <c r="C55" s="44">
        <v>192.05</v>
      </c>
      <c r="D55" s="44">
        <v>0</v>
      </c>
      <c r="E55" s="44">
        <v>0</v>
      </c>
      <c r="F55" s="44">
        <v>32.69</v>
      </c>
      <c r="G55" s="44"/>
      <c r="H55" s="44">
        <v>59.48</v>
      </c>
      <c r="I55" s="44">
        <v>29.95</v>
      </c>
      <c r="J55" s="44">
        <v>135.94999999999999</v>
      </c>
      <c r="K55" s="44">
        <v>51.04</v>
      </c>
      <c r="L55" s="44"/>
      <c r="M55" s="45"/>
      <c r="N55" s="45">
        <v>0.41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576.76999999999987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>
        <v>89.32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89.32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>
        <v>93.61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93.61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453.53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453.53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3237.0583999999999</v>
      </c>
      <c r="C64" s="53">
        <f t="shared" ref="C64:AG64" si="21">+C15+C23+C31+C39+C47+C48+C49+C50+C51+C52+C53+C54+C55+C56+C57+C58+C59+C60+C61+C62+C63</f>
        <v>2518.29</v>
      </c>
      <c r="D64" s="53">
        <f t="shared" si="21"/>
        <v>2313</v>
      </c>
      <c r="E64" s="53">
        <f t="shared" si="21"/>
        <v>492.30999999999995</v>
      </c>
      <c r="F64" s="53">
        <f t="shared" si="21"/>
        <v>1962.84</v>
      </c>
      <c r="G64" s="53">
        <f t="shared" si="21"/>
        <v>514.58999999999992</v>
      </c>
      <c r="H64" s="53">
        <f t="shared" si="21"/>
        <v>2663.43</v>
      </c>
      <c r="I64" s="53">
        <f t="shared" si="21"/>
        <v>2111.85</v>
      </c>
      <c r="J64" s="53">
        <f t="shared" si="21"/>
        <v>4923.829999999999</v>
      </c>
      <c r="K64" s="53">
        <f t="shared" si="21"/>
        <v>5015.2435000000005</v>
      </c>
      <c r="L64" s="53">
        <f t="shared" si="21"/>
        <v>2834.59</v>
      </c>
      <c r="M64" s="53">
        <f t="shared" si="21"/>
        <v>3698.86</v>
      </c>
      <c r="N64" s="53">
        <f t="shared" si="21"/>
        <v>5732.1499999999987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38018.041900000004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D</v>
      </c>
      <c r="M66" s="55" t="str">
        <f t="shared" si="22"/>
        <v>CAJA 8 N</v>
      </c>
      <c r="N66" s="55" t="str">
        <f t="shared" si="22"/>
        <v>CAJA 8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3228.25</v>
      </c>
      <c r="C67" s="57">
        <f t="shared" ref="C67:L67" si="23">C12</f>
        <v>2479.65</v>
      </c>
      <c r="D67" s="57">
        <f t="shared" si="23"/>
        <v>2316.48</v>
      </c>
      <c r="E67" s="57">
        <f t="shared" si="23"/>
        <v>491.43</v>
      </c>
      <c r="F67" s="57">
        <f t="shared" si="23"/>
        <v>1960.65</v>
      </c>
      <c r="G67" s="57">
        <f t="shared" si="23"/>
        <v>515</v>
      </c>
      <c r="H67" s="57">
        <f t="shared" si="23"/>
        <v>2660.22</v>
      </c>
      <c r="I67" s="57">
        <f t="shared" si="23"/>
        <v>2108.36</v>
      </c>
      <c r="J67" s="57">
        <f t="shared" si="23"/>
        <v>4921.6499999999996</v>
      </c>
      <c r="K67" s="57">
        <f t="shared" si="23"/>
        <v>5014.07</v>
      </c>
      <c r="L67" s="57">
        <f t="shared" si="23"/>
        <v>2832.64</v>
      </c>
      <c r="M67" s="57">
        <f t="shared" si="22"/>
        <v>3698.01</v>
      </c>
      <c r="N67" s="57">
        <f t="shared" si="22"/>
        <v>5715.94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37942.35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3228.25</v>
      </c>
      <c r="C69" s="59">
        <f t="shared" ref="C69:AG69" si="25">+C67+C68</f>
        <v>2479.65</v>
      </c>
      <c r="D69" s="59">
        <f t="shared" si="25"/>
        <v>2316.48</v>
      </c>
      <c r="E69" s="59">
        <f t="shared" si="25"/>
        <v>491.43</v>
      </c>
      <c r="F69" s="59">
        <f t="shared" si="25"/>
        <v>1960.65</v>
      </c>
      <c r="G69" s="59">
        <f t="shared" si="25"/>
        <v>515</v>
      </c>
      <c r="H69" s="59">
        <f t="shared" si="25"/>
        <v>2660.22</v>
      </c>
      <c r="I69" s="59">
        <f t="shared" si="25"/>
        <v>2108.36</v>
      </c>
      <c r="J69" s="59">
        <f t="shared" si="25"/>
        <v>4921.6499999999996</v>
      </c>
      <c r="K69" s="59">
        <f t="shared" si="25"/>
        <v>5014.07</v>
      </c>
      <c r="L69" s="59">
        <f t="shared" si="25"/>
        <v>2832.64</v>
      </c>
      <c r="M69" s="59">
        <f t="shared" si="25"/>
        <v>3698.01</v>
      </c>
      <c r="N69" s="59">
        <f t="shared" si="25"/>
        <v>5715.94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37942.35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8.8083999999998923</v>
      </c>
      <c r="C70" s="57">
        <f t="shared" si="26"/>
        <v>38.639999999999873</v>
      </c>
      <c r="D70" s="57">
        <f t="shared" si="26"/>
        <v>-3.4800000000000182</v>
      </c>
      <c r="E70" s="57">
        <f t="shared" si="26"/>
        <v>0.87999999999993861</v>
      </c>
      <c r="F70" s="57">
        <f t="shared" si="26"/>
        <v>2.1899999999998272</v>
      </c>
      <c r="G70" s="57">
        <f t="shared" si="26"/>
        <v>-0.41000000000008185</v>
      </c>
      <c r="H70" s="57">
        <f t="shared" si="26"/>
        <v>3.2100000000000364</v>
      </c>
      <c r="I70" s="57">
        <f t="shared" si="26"/>
        <v>3.4899999999997817</v>
      </c>
      <c r="J70" s="57">
        <f t="shared" si="26"/>
        <v>2.1799999999993815</v>
      </c>
      <c r="K70" s="57">
        <f t="shared" si="26"/>
        <v>1.1735000000007858</v>
      </c>
      <c r="L70" s="57">
        <f t="shared" si="26"/>
        <v>1.9500000000002728</v>
      </c>
      <c r="M70" s="57">
        <f t="shared" si="26"/>
        <v>0.84999999999990905</v>
      </c>
      <c r="N70" s="57">
        <f t="shared" si="26"/>
        <v>16.209999999999127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75.691899999998725</v>
      </c>
    </row>
    <row r="71" spans="1:34" ht="112.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 t="s">
        <v>132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1" activePane="bottomRight" state="frozen"/>
      <selection pane="topRight" activeCell="B1" sqref="B1"/>
      <selection pane="bottomLeft" activeCell="A5" sqref="A5"/>
      <selection pane="bottomRight" activeCell="AI48" sqref="AI48:AI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5.61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1505.2</v>
      </c>
      <c r="C12" s="26">
        <v>2339.48</v>
      </c>
      <c r="D12" s="26">
        <v>5015.72</v>
      </c>
      <c r="E12" s="26">
        <v>633.84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9494.2400000000016</v>
      </c>
      <c r="AI12" s="26">
        <v>9411.2099999999991</v>
      </c>
      <c r="AJ12" s="69">
        <f>+AI12-AH12</f>
        <v>-83.030000000002474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58.5</v>
      </c>
      <c r="C15" s="23">
        <v>8</v>
      </c>
      <c r="D15" s="23">
        <v>338</v>
      </c>
      <c r="E15" s="23">
        <v>46.5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451</v>
      </c>
    </row>
    <row r="16" spans="1:36" s="32" customFormat="1" x14ac:dyDescent="0.25">
      <c r="A16" s="30" t="s">
        <v>20</v>
      </c>
      <c r="B16" s="31">
        <v>92</v>
      </c>
      <c r="C16" s="31">
        <v>0</v>
      </c>
      <c r="D16" s="31">
        <v>108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200</v>
      </c>
      <c r="AJ16" s="70"/>
    </row>
    <row r="17" spans="1:36" s="47" customFormat="1" x14ac:dyDescent="0.25">
      <c r="A17" s="46" t="s">
        <v>27</v>
      </c>
      <c r="B17" s="22">
        <f>B16*$B$8</f>
        <v>512.44000000000005</v>
      </c>
      <c r="C17" s="22">
        <f>C16*$B$8</f>
        <v>0</v>
      </c>
      <c r="D17" s="22">
        <f t="shared" ref="D17:AG17" si="2">D16*$B$8</f>
        <v>601.56000000000006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1114</v>
      </c>
    </row>
    <row r="18" spans="1:36" s="32" customFormat="1" x14ac:dyDescent="0.25">
      <c r="A18" s="30" t="s">
        <v>23</v>
      </c>
      <c r="B18" s="33"/>
      <c r="C18" s="33">
        <v>109</v>
      </c>
      <c r="D18" s="33">
        <v>187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611.49</v>
      </c>
      <c r="D19" s="22">
        <f t="shared" si="3"/>
        <v>1049.0700000000002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1660.5600000000002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109</v>
      </c>
      <c r="D22" s="20">
        <f t="shared" si="5"/>
        <v>295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496</v>
      </c>
    </row>
    <row r="23" spans="1:36" s="47" customFormat="1" x14ac:dyDescent="0.25">
      <c r="A23" s="48" t="s">
        <v>26</v>
      </c>
      <c r="B23" s="19">
        <f>+B17+B19+B21</f>
        <v>512.44000000000005</v>
      </c>
      <c r="C23" s="19">
        <f t="shared" si="5"/>
        <v>611.49</v>
      </c>
      <c r="D23" s="19">
        <f t="shared" si="5"/>
        <v>1650.63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2774.5600000000004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42.18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42.18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236.62980000000002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236.62980000000002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42.18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42.18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236.62980000000002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236.62980000000002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743.76</v>
      </c>
      <c r="C49" s="44">
        <v>1259.46</v>
      </c>
      <c r="D49" s="44">
        <v>2530.02</v>
      </c>
      <c r="E49" s="44">
        <v>513.85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5047.09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192.03</v>
      </c>
      <c r="C53" s="44">
        <v>220.26</v>
      </c>
      <c r="D53" s="44">
        <v>353.26</v>
      </c>
      <c r="E53" s="44">
        <v>73.87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839.42</v>
      </c>
    </row>
    <row r="54" spans="1:34" x14ac:dyDescent="0.25">
      <c r="A54" s="17" t="s">
        <v>114</v>
      </c>
      <c r="B54" s="44"/>
      <c r="C54" s="44"/>
      <c r="D54" s="44">
        <v>153.84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153.84</v>
      </c>
    </row>
    <row r="55" spans="1:34" x14ac:dyDescent="0.25">
      <c r="A55" s="17" t="s">
        <v>52</v>
      </c>
      <c r="B55" s="44"/>
      <c r="C55" s="44">
        <v>6.39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6.39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1506.73</v>
      </c>
      <c r="C64" s="53">
        <f t="shared" ref="C64:AG64" si="21">+C15+C23+C31+C39+C47+C48+C49+C50+C51+C52+C53+C54+C55+C56+C57+C58+C59+C60+C61+C62+C63</f>
        <v>2342.2297999999996</v>
      </c>
      <c r="D64" s="53">
        <f t="shared" si="21"/>
        <v>5025.75</v>
      </c>
      <c r="E64" s="53">
        <f t="shared" si="21"/>
        <v>634.22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9508.9297999999999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1505.2</v>
      </c>
      <c r="C67" s="57">
        <f t="shared" ref="C67:L67" si="23">C12</f>
        <v>2339.48</v>
      </c>
      <c r="D67" s="57">
        <f t="shared" si="23"/>
        <v>5015.72</v>
      </c>
      <c r="E67" s="57">
        <f t="shared" si="23"/>
        <v>633.84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9494.2400000000016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1505.2</v>
      </c>
      <c r="C69" s="59">
        <f t="shared" ref="C69:AG69" si="25">+C67+C68</f>
        <v>2339.48</v>
      </c>
      <c r="D69" s="59">
        <f t="shared" si="25"/>
        <v>5015.72</v>
      </c>
      <c r="E69" s="59">
        <f t="shared" si="25"/>
        <v>633.84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9494.2400000000016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1.5299999999999727</v>
      </c>
      <c r="C70" s="57">
        <f t="shared" si="26"/>
        <v>2.7497999999995955</v>
      </c>
      <c r="D70" s="57">
        <f t="shared" si="26"/>
        <v>10.029999999999745</v>
      </c>
      <c r="E70" s="57">
        <f t="shared" si="26"/>
        <v>0.37999999999999545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14.689799999999309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D72" sqref="D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5.61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4648.63</v>
      </c>
      <c r="C12" s="26">
        <v>4514.18</v>
      </c>
      <c r="D12" s="26">
        <v>2028.39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11191.2</v>
      </c>
      <c r="AI12" s="26">
        <v>11126.9</v>
      </c>
      <c r="AJ12" s="69">
        <f>+AI12-AH12</f>
        <v>-64.300000000001091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465</v>
      </c>
      <c r="C15" s="23">
        <v>270.5</v>
      </c>
      <c r="D15" s="23">
        <v>449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1184.5</v>
      </c>
    </row>
    <row r="16" spans="1:36" s="32" customFormat="1" x14ac:dyDescent="0.25">
      <c r="A16" s="30" t="s">
        <v>20</v>
      </c>
      <c r="B16" s="31">
        <v>193</v>
      </c>
      <c r="C16" s="31">
        <v>184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377</v>
      </c>
      <c r="AJ16" s="70"/>
    </row>
    <row r="17" spans="1:36" s="47" customFormat="1" x14ac:dyDescent="0.25">
      <c r="A17" s="46" t="s">
        <v>27</v>
      </c>
      <c r="B17" s="22">
        <f>B16*$B$8</f>
        <v>1075.01</v>
      </c>
      <c r="C17" s="22">
        <f>C16*$B$8</f>
        <v>1024.8800000000001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2099.8900000000003</v>
      </c>
    </row>
    <row r="18" spans="1:36" s="32" customFormat="1" x14ac:dyDescent="0.25">
      <c r="A18" s="30" t="s">
        <v>23</v>
      </c>
      <c r="B18" s="33">
        <v>23</v>
      </c>
      <c r="C18" s="33">
        <v>38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61</v>
      </c>
      <c r="AJ18" s="70"/>
    </row>
    <row r="19" spans="1:36" s="47" customFormat="1" x14ac:dyDescent="0.25">
      <c r="A19" s="46" t="s">
        <v>27</v>
      </c>
      <c r="B19" s="22">
        <f>B18*$B$9</f>
        <v>129.03</v>
      </c>
      <c r="C19" s="22">
        <f t="shared" ref="C19:AG19" si="3">C18*$B$9</f>
        <v>213.18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342.21000000000004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216</v>
      </c>
      <c r="C22" s="20">
        <f t="shared" ref="C22:AG23" si="5">+C16+C18+C20</f>
        <v>222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438</v>
      </c>
    </row>
    <row r="23" spans="1:36" s="47" customFormat="1" x14ac:dyDescent="0.25">
      <c r="A23" s="48" t="s">
        <v>26</v>
      </c>
      <c r="B23" s="19">
        <f>+B17+B19+B21</f>
        <v>1204.04</v>
      </c>
      <c r="C23" s="19">
        <f t="shared" si="5"/>
        <v>1238.0600000000002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2442.1000000000004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12</v>
      </c>
    </row>
    <row r="41" spans="1:34" s="47" customFormat="1" x14ac:dyDescent="0.25">
      <c r="A41" s="46" t="s">
        <v>44</v>
      </c>
      <c r="B41" s="22">
        <f>B40*$B$8</f>
        <v>66.84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66.84</v>
      </c>
    </row>
    <row r="42" spans="1:34" x14ac:dyDescent="0.25">
      <c r="A42" s="13" t="s">
        <v>45</v>
      </c>
      <c r="B42" s="38">
        <v>8.5500000000000007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8.5500000000000007</v>
      </c>
    </row>
    <row r="43" spans="1:34" s="47" customFormat="1" x14ac:dyDescent="0.25">
      <c r="A43" s="46" t="s">
        <v>44</v>
      </c>
      <c r="B43" s="22">
        <f>B42*$B$9</f>
        <v>47.965500000000006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47.965500000000006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20.55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20.55</v>
      </c>
    </row>
    <row r="47" spans="1:34" s="47" customFormat="1" x14ac:dyDescent="0.25">
      <c r="A47" s="48" t="s">
        <v>48</v>
      </c>
      <c r="B47" s="19">
        <f>+B41+B43+B45</f>
        <v>114.80550000000001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114.80550000000001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2252.1999999999998</v>
      </c>
      <c r="C49" s="44">
        <v>2240.9299999999998</v>
      </c>
      <c r="D49" s="44">
        <v>425.66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4918.7899999999991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590.66</v>
      </c>
      <c r="C53" s="44">
        <v>787.28</v>
      </c>
      <c r="D53" s="44">
        <v>1167.8699999999999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2545.81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30.83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4626.7055</v>
      </c>
      <c r="C64" s="53">
        <f t="shared" ref="C64:AG64" si="21">+C15+C23+C31+C39+C47+C48+C49+C50+C51+C52+C53+C54+C55+C56+C57+C58+C59+C60+C61+C62+C63</f>
        <v>4536.7699999999995</v>
      </c>
      <c r="D64" s="53">
        <f t="shared" si="21"/>
        <v>2073.36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11236.835500000001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4648.63</v>
      </c>
      <c r="C67" s="57">
        <f t="shared" ref="C67:L67" si="23">C12</f>
        <v>4514.18</v>
      </c>
      <c r="D67" s="57">
        <f t="shared" si="23"/>
        <v>2028.39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11191.2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4648.63</v>
      </c>
      <c r="C69" s="59">
        <f t="shared" ref="C69:AG69" si="25">+C67+C68</f>
        <v>4514.18</v>
      </c>
      <c r="D69" s="59">
        <f t="shared" si="25"/>
        <v>2028.39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11191.2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-21.92450000000008</v>
      </c>
      <c r="C70" s="57">
        <f t="shared" si="26"/>
        <v>22.589999999999236</v>
      </c>
      <c r="D70" s="57">
        <f t="shared" si="26"/>
        <v>44.970000000000027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45.635499999999183</v>
      </c>
    </row>
    <row r="71" spans="1:34" ht="107.25" customHeight="1" x14ac:dyDescent="0.25">
      <c r="A71" s="77" t="s">
        <v>96</v>
      </c>
      <c r="B71" s="14" t="s">
        <v>126</v>
      </c>
      <c r="C71" s="14"/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>
        <v>5.57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5.61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660.55</v>
      </c>
      <c r="C12" s="26">
        <v>1646.56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2307.1099999999997</v>
      </c>
      <c r="AI12" s="26">
        <v>2282.4899999999998</v>
      </c>
      <c r="AJ12" s="69">
        <f>+AI12-AH12</f>
        <v>-24.619999999999891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>
        <v>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</v>
      </c>
      <c r="AJ16" s="70"/>
    </row>
    <row r="17" spans="1:36" s="47" customFormat="1" x14ac:dyDescent="0.25">
      <c r="A17" s="46" t="s">
        <v>27</v>
      </c>
      <c r="B17" s="22">
        <f>B16*$B$8</f>
        <v>5.56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5.56</v>
      </c>
    </row>
    <row r="18" spans="1:36" s="32" customFormat="1" x14ac:dyDescent="0.25">
      <c r="A18" s="30" t="s">
        <v>23</v>
      </c>
      <c r="B18" s="33">
        <v>37</v>
      </c>
      <c r="C18" s="33">
        <v>25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62</v>
      </c>
      <c r="AJ18" s="70"/>
    </row>
    <row r="19" spans="1:36" s="47" customFormat="1" x14ac:dyDescent="0.25">
      <c r="A19" s="46" t="s">
        <v>27</v>
      </c>
      <c r="B19" s="22">
        <f>B18*$B$9</f>
        <v>206.09</v>
      </c>
      <c r="C19" s="22">
        <f t="shared" ref="C19:AG19" si="3">C18*$B$9</f>
        <v>139.25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345.34000000000003</v>
      </c>
    </row>
    <row r="20" spans="1:36" s="32" customFormat="1" x14ac:dyDescent="0.25">
      <c r="A20" s="30" t="s">
        <v>24</v>
      </c>
      <c r="B20" s="33"/>
      <c r="C20" s="33">
        <v>100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100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561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561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125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163</v>
      </c>
    </row>
    <row r="23" spans="1:36" s="47" customFormat="1" x14ac:dyDescent="0.25">
      <c r="A23" s="48" t="s">
        <v>26</v>
      </c>
      <c r="B23" s="19">
        <f>+B17+B19+B21</f>
        <v>211.65</v>
      </c>
      <c r="C23" s="19">
        <f t="shared" si="5"/>
        <v>700.25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911.9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342.15</v>
      </c>
      <c r="C49" s="44">
        <v>720.44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1062.5900000000001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40.99</v>
      </c>
      <c r="C53" s="44">
        <v>174.53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215.52</v>
      </c>
    </row>
    <row r="54" spans="1:34" x14ac:dyDescent="0.25">
      <c r="A54" s="17" t="s">
        <v>114</v>
      </c>
      <c r="B54" s="44"/>
      <c r="C54" s="44">
        <v>26.48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26.48</v>
      </c>
    </row>
    <row r="55" spans="1:34" x14ac:dyDescent="0.25">
      <c r="A55" s="17" t="s">
        <v>52</v>
      </c>
      <c r="B55" s="44">
        <v>90.45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90.45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685.24</v>
      </c>
      <c r="C64" s="53">
        <f t="shared" ref="C64:AG64" si="21">+C15+C23+C31+C39+C47+C48+C49+C50+C51+C52+C53+C54+C55+C56+C57+C58+C59+C60+C61+C62+C63</f>
        <v>1648.7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2333.94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660.55</v>
      </c>
      <c r="C67" s="57">
        <f t="shared" ref="C67:L67" si="23">C12</f>
        <v>1646.56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2307.1099999999997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660.55</v>
      </c>
      <c r="C69" s="59">
        <f t="shared" ref="C69:AG69" si="25">+C67+C68</f>
        <v>1646.56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2307.1099999999997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24.690000000000055</v>
      </c>
      <c r="C70" s="57">
        <f t="shared" si="26"/>
        <v>2.1400000000001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26.830000000000155</v>
      </c>
    </row>
    <row r="71" spans="1:34" ht="102.75" customHeight="1" x14ac:dyDescent="0.25">
      <c r="A71" s="77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B17" sqref="B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>
        <v>5.57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5.61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352.51</v>
      </c>
      <c r="C12" s="26">
        <v>6.95</v>
      </c>
      <c r="D12" s="26">
        <v>4703.9799999999996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5063.4399999999996</v>
      </c>
      <c r="AI12" s="26">
        <v>5063.4399999999996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12.5</v>
      </c>
      <c r="C15" s="23">
        <v>1.5</v>
      </c>
      <c r="D15" s="23">
        <v>161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175</v>
      </c>
    </row>
    <row r="16" spans="1:36" s="32" customFormat="1" x14ac:dyDescent="0.25">
      <c r="A16" s="30" t="s">
        <v>20</v>
      </c>
      <c r="B16" s="31">
        <v>36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</v>
      </c>
      <c r="AJ16" s="70"/>
    </row>
    <row r="17" spans="1:36" s="47" customFormat="1" x14ac:dyDescent="0.25">
      <c r="A17" s="46" t="s">
        <v>27</v>
      </c>
      <c r="B17" s="22">
        <f>B16*$B$8</f>
        <v>200.16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200.16</v>
      </c>
    </row>
    <row r="18" spans="1:36" s="32" customFormat="1" x14ac:dyDescent="0.25">
      <c r="A18" s="30" t="s">
        <v>23</v>
      </c>
      <c r="B18" s="33"/>
      <c r="C18" s="33">
        <v>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5.57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5.57</v>
      </c>
    </row>
    <row r="20" spans="1:36" s="32" customFormat="1" x14ac:dyDescent="0.25">
      <c r="A20" s="30" t="s">
        <v>24</v>
      </c>
      <c r="B20" s="33"/>
      <c r="C20" s="33"/>
      <c r="D20" s="33">
        <v>336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336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1884.96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1884.96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AG23" si="5">+C16+C18+C20</f>
        <v>1</v>
      </c>
      <c r="D22" s="20">
        <f t="shared" si="5"/>
        <v>336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373</v>
      </c>
    </row>
    <row r="23" spans="1:36" s="47" customFormat="1" x14ac:dyDescent="0.25">
      <c r="A23" s="48" t="s">
        <v>26</v>
      </c>
      <c r="B23" s="19">
        <f>+B17+B19+B21</f>
        <v>200.16</v>
      </c>
      <c r="C23" s="19">
        <f t="shared" si="5"/>
        <v>5.57</v>
      </c>
      <c r="D23" s="19">
        <f t="shared" si="5"/>
        <v>1884.96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2090.69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95.62</v>
      </c>
      <c r="C49" s="44"/>
      <c r="D49" s="44">
        <v>2538.17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2633.79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6.95</v>
      </c>
      <c r="C53" s="44"/>
      <c r="D53" s="44">
        <v>112.24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42.65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357.87999999999994</v>
      </c>
      <c r="C64" s="53">
        <f t="shared" ref="C64:AG64" si="21">+C15+C23+C31+C39+C47+C48+C49+C50+C51+C52+C53+C54+C55+C56+C57+C58+C59+C60+C61+C62+C63</f>
        <v>7.07</v>
      </c>
      <c r="D64" s="53">
        <f t="shared" si="21"/>
        <v>4696.37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5061.32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352.51</v>
      </c>
      <c r="C67" s="57">
        <f t="shared" ref="C67:L67" si="23">C12</f>
        <v>6.95</v>
      </c>
      <c r="D67" s="57">
        <f t="shared" si="23"/>
        <v>4703.9799999999996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5063.4399999999996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352.51</v>
      </c>
      <c r="C69" s="59">
        <f t="shared" ref="C69:AG69" si="25">+C67+C68</f>
        <v>6.95</v>
      </c>
      <c r="D69" s="59">
        <f t="shared" si="25"/>
        <v>4703.9799999999996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5063.4399999999996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5.3699999999999477</v>
      </c>
      <c r="C70" s="57">
        <f t="shared" si="26"/>
        <v>0.12000000000000011</v>
      </c>
      <c r="D70" s="57">
        <f t="shared" si="26"/>
        <v>-7.6099999999996726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-2.1199999999997248</v>
      </c>
    </row>
    <row r="71" spans="1:34" ht="96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>
        <v>5.57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5.61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1831.39</v>
      </c>
      <c r="C12" s="26">
        <v>2567.3200000000002</v>
      </c>
      <c r="D12" s="26">
        <v>4713.04</v>
      </c>
      <c r="E12" s="26">
        <v>4353.8</v>
      </c>
      <c r="F12" s="26">
        <v>3427.75</v>
      </c>
      <c r="G12" s="26">
        <v>3675.28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20568.579999999998</v>
      </c>
      <c r="AI12" s="26">
        <v>20395.939999999999</v>
      </c>
      <c r="AJ12" s="69">
        <f>+AI12-AH12</f>
        <v>-172.63999999999942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31.5</v>
      </c>
      <c r="C15" s="23">
        <v>174.5</v>
      </c>
      <c r="D15" s="23">
        <v>262</v>
      </c>
      <c r="E15" s="23">
        <v>318</v>
      </c>
      <c r="F15" s="23">
        <v>35</v>
      </c>
      <c r="G15" s="23">
        <v>502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1323</v>
      </c>
    </row>
    <row r="16" spans="1:36" s="32" customFormat="1" x14ac:dyDescent="0.25">
      <c r="A16" s="30" t="s">
        <v>20</v>
      </c>
      <c r="B16" s="31">
        <v>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</v>
      </c>
      <c r="AJ16" s="70"/>
    </row>
    <row r="17" spans="1:36" s="47" customFormat="1" x14ac:dyDescent="0.25">
      <c r="A17" s="46" t="s">
        <v>27</v>
      </c>
      <c r="B17" s="22">
        <f>B16*$B$8</f>
        <v>44.48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44.48</v>
      </c>
    </row>
    <row r="18" spans="1:36" s="32" customFormat="1" x14ac:dyDescent="0.25">
      <c r="A18" s="30" t="s">
        <v>23</v>
      </c>
      <c r="B18" s="33">
        <v>89</v>
      </c>
      <c r="C18" s="33">
        <v>13</v>
      </c>
      <c r="D18" s="33">
        <v>146</v>
      </c>
      <c r="E18" s="33">
        <v>319</v>
      </c>
      <c r="F18" s="33">
        <v>10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577</v>
      </c>
      <c r="AJ18" s="70"/>
    </row>
    <row r="19" spans="1:36" s="47" customFormat="1" x14ac:dyDescent="0.25">
      <c r="A19" s="46" t="s">
        <v>27</v>
      </c>
      <c r="B19" s="22">
        <f>B18*$B$9</f>
        <v>495.73</v>
      </c>
      <c r="C19" s="22">
        <f t="shared" ref="C19:AG19" si="3">C18*$B$9</f>
        <v>72.41</v>
      </c>
      <c r="D19" s="22">
        <f t="shared" si="3"/>
        <v>813.22</v>
      </c>
      <c r="E19" s="22">
        <f t="shared" si="3"/>
        <v>1776.8300000000002</v>
      </c>
      <c r="F19" s="22">
        <f t="shared" si="3"/>
        <v>55.7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3213.8900000000003</v>
      </c>
    </row>
    <row r="20" spans="1:36" s="32" customFormat="1" x14ac:dyDescent="0.25">
      <c r="A20" s="30" t="s">
        <v>24</v>
      </c>
      <c r="B20" s="33"/>
      <c r="C20" s="33">
        <v>96</v>
      </c>
      <c r="D20" s="33">
        <v>179</v>
      </c>
      <c r="E20" s="33"/>
      <c r="F20" s="33">
        <v>275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550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538.56000000000006</v>
      </c>
      <c r="D21" s="22">
        <f t="shared" si="4"/>
        <v>1004.19</v>
      </c>
      <c r="E21" s="22">
        <f t="shared" si="4"/>
        <v>0</v>
      </c>
      <c r="F21" s="22">
        <f t="shared" si="4"/>
        <v>1542.75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3085.5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109</v>
      </c>
      <c r="D22" s="20">
        <f t="shared" si="5"/>
        <v>325</v>
      </c>
      <c r="E22" s="20">
        <f t="shared" si="5"/>
        <v>319</v>
      </c>
      <c r="F22" s="20">
        <f t="shared" si="5"/>
        <v>285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1135</v>
      </c>
    </row>
    <row r="23" spans="1:36" s="47" customFormat="1" x14ac:dyDescent="0.25">
      <c r="A23" s="48" t="s">
        <v>26</v>
      </c>
      <c r="B23" s="19">
        <f>+B17+B19+B21</f>
        <v>540.21</v>
      </c>
      <c r="C23" s="19">
        <f t="shared" si="5"/>
        <v>610.97</v>
      </c>
      <c r="D23" s="19">
        <f t="shared" si="5"/>
        <v>1817.41</v>
      </c>
      <c r="E23" s="19">
        <f t="shared" si="5"/>
        <v>1776.8300000000002</v>
      </c>
      <c r="F23" s="19">
        <f t="shared" si="5"/>
        <v>1598.45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6343.87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>
        <v>13.19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13.19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73.995900000000006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73.995900000000006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13.19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13.19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73.995900000000006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73.995900000000006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1095.57</v>
      </c>
      <c r="C49" s="44">
        <v>1493.03</v>
      </c>
      <c r="D49" s="44"/>
      <c r="E49" s="44"/>
      <c r="F49" s="44"/>
      <c r="G49" s="44">
        <v>3177.14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5765.74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1988.19</v>
      </c>
      <c r="E52" s="44">
        <v>2017.6</v>
      </c>
      <c r="F52" s="44">
        <v>1468.65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5474.4400000000005</v>
      </c>
    </row>
    <row r="53" spans="1:34" x14ac:dyDescent="0.25">
      <c r="A53" s="17" t="s">
        <v>18</v>
      </c>
      <c r="B53" s="44">
        <v>166.7</v>
      </c>
      <c r="C53" s="44">
        <v>219.15</v>
      </c>
      <c r="D53" s="44">
        <v>648.82000000000005</v>
      </c>
      <c r="E53" s="44">
        <v>237.22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1271.8900000000001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381.83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381.83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1833.98</v>
      </c>
      <c r="C64" s="53">
        <f t="shared" ref="C64:AG64" si="21">+C15+C23+C31+C39+C47+C48+C49+C50+C51+C52+C53+C54+C55+C56+C57+C58+C59+C60+C61+C62+C63</f>
        <v>2571.6459</v>
      </c>
      <c r="D64" s="53">
        <f t="shared" si="21"/>
        <v>4716.42</v>
      </c>
      <c r="E64" s="53">
        <f t="shared" si="21"/>
        <v>4349.6500000000005</v>
      </c>
      <c r="F64" s="53">
        <f t="shared" si="21"/>
        <v>3483.9300000000003</v>
      </c>
      <c r="G64" s="53">
        <f t="shared" si="21"/>
        <v>3679.14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20634.765900000002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1831.39</v>
      </c>
      <c r="C67" s="57">
        <f t="shared" ref="C67:L67" si="23">C12</f>
        <v>2567.3200000000002</v>
      </c>
      <c r="D67" s="57">
        <f t="shared" si="23"/>
        <v>4713.04</v>
      </c>
      <c r="E67" s="57">
        <f t="shared" si="23"/>
        <v>4353.8</v>
      </c>
      <c r="F67" s="57">
        <f t="shared" si="23"/>
        <v>3427.75</v>
      </c>
      <c r="G67" s="57">
        <f t="shared" si="23"/>
        <v>3675.28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20568.579999999998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1831.39</v>
      </c>
      <c r="C69" s="59">
        <f t="shared" ref="C69:AG69" si="25">+C67+C68</f>
        <v>2567.3200000000002</v>
      </c>
      <c r="D69" s="59">
        <f t="shared" si="25"/>
        <v>4713.04</v>
      </c>
      <c r="E69" s="59">
        <f t="shared" si="25"/>
        <v>4353.8</v>
      </c>
      <c r="F69" s="59">
        <f t="shared" si="25"/>
        <v>3427.75</v>
      </c>
      <c r="G69" s="59">
        <f t="shared" si="25"/>
        <v>3675.28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20568.579999999998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2.5899999999999181</v>
      </c>
      <c r="C70" s="57">
        <f t="shared" si="26"/>
        <v>4.3258999999998196</v>
      </c>
      <c r="D70" s="57">
        <f t="shared" si="26"/>
        <v>3.3800000000001091</v>
      </c>
      <c r="E70" s="57">
        <f t="shared" si="26"/>
        <v>-4.1499999999996362</v>
      </c>
      <c r="F70" s="57">
        <f t="shared" si="26"/>
        <v>56.180000000000291</v>
      </c>
      <c r="G70" s="57">
        <f t="shared" si="26"/>
        <v>3.8599999999996726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66.185900000000174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134</v>
      </c>
      <c r="F71" s="14" t="s">
        <v>135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2022-07-11T18:37:08Z</dcterms:modified>
</cp:coreProperties>
</file>