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JULIO 2022\"/>
    </mc:Choice>
  </mc:AlternateContent>
  <bookViews>
    <workbookView xWindow="0" yWindow="0" windowWidth="19200" windowHeight="1150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G64" i="151"/>
  <c r="G70" i="151" s="1"/>
  <c r="AH23" i="149"/>
  <c r="F11" i="145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L39" i="146"/>
  <c r="T39" i="146"/>
  <c r="AB39" i="146"/>
  <c r="H39" i="146"/>
  <c r="P39" i="146"/>
  <c r="X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X39" i="40"/>
  <c r="AB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U39" i="40" l="1"/>
  <c r="AC23" i="40"/>
  <c r="Y23" i="40"/>
  <c r="AA47" i="40"/>
  <c r="AF39" i="40"/>
  <c r="AE47" i="40"/>
  <c r="W47" i="40"/>
  <c r="AD39" i="40"/>
  <c r="V39" i="40"/>
  <c r="Z39" i="40"/>
  <c r="AB47" i="40"/>
  <c r="AG23" i="40"/>
  <c r="U23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V64" i="40" s="1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B68" i="40"/>
  <c r="C17" i="40"/>
  <c r="D69" i="40" l="1"/>
  <c r="Y64" i="40"/>
  <c r="Y70" i="40" s="1"/>
  <c r="Z64" i="40"/>
  <c r="Z70" i="40" s="1"/>
  <c r="AD64" i="40"/>
  <c r="AD70" i="40" s="1"/>
  <c r="AB64" i="40"/>
  <c r="AB70" i="40" s="1"/>
  <c r="AE64" i="40"/>
  <c r="AE70" i="40" s="1"/>
  <c r="T64" i="40"/>
  <c r="T70" i="40" s="1"/>
  <c r="L69" i="40"/>
  <c r="AF64" i="40"/>
  <c r="AF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I47" i="40" s="1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E31" i="40" s="1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8" i="40"/>
  <c r="D38" i="40"/>
  <c r="E38" i="40"/>
  <c r="F38" i="40"/>
  <c r="G38" i="40"/>
  <c r="H38" i="40"/>
  <c r="I38" i="40"/>
  <c r="J38" i="40"/>
  <c r="K38" i="40"/>
  <c r="L38" i="40"/>
  <c r="C46" i="40"/>
  <c r="D46" i="40"/>
  <c r="E46" i="40"/>
  <c r="F46" i="40"/>
  <c r="G46" i="40"/>
  <c r="H46" i="40"/>
  <c r="I46" i="40"/>
  <c r="J46" i="40"/>
  <c r="K46" i="40"/>
  <c r="L46" i="40"/>
  <c r="B38" i="40"/>
  <c r="K23" i="40" l="1"/>
  <c r="C23" i="40"/>
  <c r="K31" i="40"/>
  <c r="I31" i="40"/>
  <c r="G31" i="40"/>
  <c r="C31" i="40"/>
  <c r="J39" i="40"/>
  <c r="K47" i="40"/>
  <c r="G47" i="40"/>
  <c r="C47" i="40"/>
  <c r="I39" i="40"/>
  <c r="D39" i="40"/>
  <c r="H39" i="40"/>
  <c r="E23" i="40"/>
  <c r="L39" i="40"/>
  <c r="E47" i="40"/>
  <c r="G23" i="40"/>
  <c r="F39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E64" i="40" l="1"/>
  <c r="E70" i="40" s="1"/>
  <c r="G64" i="40"/>
  <c r="G70" i="40" s="1"/>
  <c r="C64" i="40"/>
  <c r="C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<sst xmlns="http://schemas.openxmlformats.org/spreadsheetml/2006/main" count="736" uniqueCount="129">
  <si>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</si>
  <si>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</si>
  <si>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</si>
  <si>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</si>
  <si>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</si>
  <si>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</si>
  <si>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</si>
  <si>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</si>
  <si>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</si>
  <si>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</si>
  <si>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</si>
  <si>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</si>
  <si>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</si>
  <si>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</si>
  <si>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</si>
  <si>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</si>
  <si>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</si>
  <si>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</si>
  <si>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</si>
  <si>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</si>
  <si>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</si>
  <si>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</si>
  <si>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</si>
  <si>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</si>
  <si>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</si>
  <si>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</si>
  <si>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</si>
  <si>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</si>
  <si>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</si>
  <si>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</si>
  <si>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</si>
  <si>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</si>
  <si>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</si>
  <si>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</si>
  <si>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</si>
  <si>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</si>
  <si>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</si>
  <si>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</si>
  <si>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</si>
  <si>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</si>
  <si>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</si>
  <si>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</si>
  <si>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</si>
  <si>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</si>
  <si>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</si>
  <si>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</si>
  <si>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</si>
  <si>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</si>
  <si>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</si>
  <si>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</si>
  <si>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</si>
  <si>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</si>
  <si>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</si>
  <si>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</si>
  <si>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</si>
  <si>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</si>
  <si>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</si>
  <si>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</si>
  <si>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</si>
  <si>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</si>
  <si>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</si>
  <si>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</si>
  <si>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</si>
  <si>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</si>
  <si>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</si>
  <si>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</si>
  <si>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</si>
  <si>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</si>
  <si>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</si>
  <si>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</si>
  <si>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</si>
  <si>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</si>
  <si>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</si>
  <si>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</si>
  <si>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</si>
  <si>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</si>
  <si>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</si>
  <si>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</si>
  <si>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</si>
  <si>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</si>
  <si>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</si>
  <si>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</si>
  <si>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</si>
  <si>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</si>
  <si>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</si>
  <si>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</si>
  <si>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</si>
  <si>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</si>
  <si>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</si>
  <si>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</si>
  <si>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</si>
  <si>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</si>
  <si>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</si>
  <si>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</si>
  <si>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</si>
  <si>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</si>
  <si>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</si>
  <si>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</si>
  <si>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</si>
  <si>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</si>
  <si>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</si>
  <si>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</si>
  <si>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</si>
  <si>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</si>
  <si>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</si>
  <si>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</si>
  <si>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</si>
  <si>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</si>
  <si>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</si>
  <si>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</si>
  <si>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</si>
  <si>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</si>
  <si>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</si>
  <si>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</si>
  <si>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</si>
  <si>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</si>
  <si>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</si>
  <si>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</si>
  <si>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</si>
  <si>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</si>
  <si>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</si>
  <si>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</si>
  <si>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</si>
  <si>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FALTANTE DE 20.00</t>
  </si>
  <si>
    <t>SOBRA EN CAJA08</t>
  </si>
  <si>
    <t>SOBRANTE ES DE CAJA01.</t>
  </si>
  <si>
    <t>R/F 58.00</t>
  </si>
  <si>
    <t>R/F 69.00</t>
  </si>
  <si>
    <t>R/F 8.50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</si>
</sst>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46546.200000000004</v>
      </c>
      <c r="C2" s="43">
        <f>MODELO!AH12</f>
        <v>28021.040000000001</v>
      </c>
      <c r="D2" s="43">
        <f>EXQUISITECES!AH12</f>
        <v>7836.2</v>
      </c>
      <c r="E2" s="43">
        <f>HOYADA!AH12</f>
        <v>11904.36</v>
      </c>
      <c r="F2" s="43">
        <f>FARMASTOP!AH12</f>
        <v>2531.77</v>
      </c>
      <c r="G2" s="43">
        <f>BOCAS!AH12</f>
        <v>1606.13</v>
      </c>
      <c r="H2" s="43">
        <f>LAGUNETICA!AH12</f>
        <v>14930.83</v>
      </c>
      <c r="I2" s="43">
        <f>SANANTONIO!AH12</f>
        <v>0</v>
      </c>
      <c r="J2" s="43">
        <f>SUM(B2:I2)</f>
        <v>113376.53000000001</v>
      </c>
    </row>
    <row r="3" spans="1:10" x14ac:dyDescent="0.25">
      <c r="A3" s="46" t="s">
        <v>0</v>
      </c>
      <c r="B3" s="43">
        <f>AUTOMERCADO!AH15</f>
        <v>1629</v>
      </c>
      <c r="C3" s="43">
        <f>MODELO!AH15</f>
        <v>892.06</v>
      </c>
      <c r="D3" s="43">
        <f>EXQUISITECES!AH15</f>
        <v>668</v>
      </c>
      <c r="E3" s="43">
        <f>HOYADA!AH15</f>
        <v>2122.5</v>
      </c>
      <c r="F3" s="43">
        <f>FARMASTOP!AH15</f>
        <v>278</v>
      </c>
      <c r="G3" s="43">
        <f>BOCAS!AH15</f>
        <v>109.5</v>
      </c>
      <c r="H3" s="43">
        <f>LAGUNETICA!AH15</f>
        <v>1651</v>
      </c>
      <c r="I3" s="43">
        <f>SANANTONIO!AH15</f>
        <v>0</v>
      </c>
      <c r="J3" s="43">
        <f t="shared" ref="J3:J52" si="0">SUM(B3:I3)</f>
        <v>7350.0599999999995</v>
      </c>
    </row>
    <row r="4" spans="1:10" x14ac:dyDescent="0.25">
      <c r="A4" s="73" t="s">
        <v>20</v>
      </c>
      <c r="B4" s="43">
        <f>AUTOMERCADO!AH16</f>
        <v>1831</v>
      </c>
      <c r="C4" s="43">
        <f>MODELO!AH16</f>
        <v>928</v>
      </c>
      <c r="D4" s="43">
        <f>EXQUISITECES!AH16</f>
        <v>318</v>
      </c>
      <c r="E4" s="43">
        <f>HOYADA!AH16</f>
        <v>521</v>
      </c>
      <c r="F4" s="43">
        <f>FARMASTOP!AH16</f>
        <v>115</v>
      </c>
      <c r="G4" s="43">
        <f>BOCAS!AH16</f>
        <v>35</v>
      </c>
      <c r="H4" s="43">
        <f>LAGUNETICA!AH16</f>
        <v>805</v>
      </c>
      <c r="I4" s="43">
        <f>SANANTONIO!AH16</f>
        <v>0</v>
      </c>
      <c r="J4" s="43">
        <f t="shared" si="0"/>
        <v>4553</v>
      </c>
    </row>
    <row r="5" spans="1:10" x14ac:dyDescent="0.25">
      <c r="A5" s="46" t="s">
        <v>27</v>
      </c>
      <c r="B5" s="43">
        <f>AUTOMERCADO!AH17</f>
        <v>10491.63</v>
      </c>
      <c r="C5" s="43">
        <f>MODELO!AH17</f>
        <v>5317.4400000000005</v>
      </c>
      <c r="D5" s="43">
        <f>EXQUISITECES!AH17</f>
        <v>1822.1399999999999</v>
      </c>
      <c r="E5" s="43">
        <f>HOYADA!AH17</f>
        <v>2985.3300000000004</v>
      </c>
      <c r="F5" s="43">
        <f>FARMASTOP!AH17</f>
        <v>658.95</v>
      </c>
      <c r="G5" s="43">
        <f>BOCAS!AH17</f>
        <v>200.55</v>
      </c>
      <c r="H5" s="43">
        <f>LAGUNETICA!AH17</f>
        <v>4612.6500000000005</v>
      </c>
      <c r="I5" s="43">
        <f>SANANTONIO!AH17</f>
        <v>0</v>
      </c>
      <c r="J5" s="43">
        <f t="shared" si="0"/>
        <v>26088.690000000002</v>
      </c>
    </row>
    <row r="6" spans="1:10" x14ac:dyDescent="0.25">
      <c r="A6" s="73" t="s">
        <v>23</v>
      </c>
      <c r="B6" s="43">
        <f>AUTOMERCADO!AH18</f>
        <v>49</v>
      </c>
      <c r="C6" s="43">
        <f>MODELO!AH18</f>
        <v>69</v>
      </c>
      <c r="D6" s="43">
        <f>EXQUISITECES!AH18</f>
        <v>18</v>
      </c>
      <c r="E6" s="43">
        <f>HOYADA!AH18</f>
        <v>5</v>
      </c>
      <c r="F6" s="43">
        <f>FARMASTOP!AH18</f>
        <v>0</v>
      </c>
      <c r="G6" s="43">
        <f>BOCAS!AH18</f>
        <v>54</v>
      </c>
      <c r="H6" s="43">
        <f>LAGUNETICA!AH18</f>
        <v>61</v>
      </c>
      <c r="I6" s="43">
        <f>SANANTONIO!AH18</f>
        <v>0</v>
      </c>
      <c r="J6" s="43">
        <f t="shared" si="0"/>
        <v>256</v>
      </c>
    </row>
    <row r="7" spans="1:10" x14ac:dyDescent="0.25">
      <c r="A7" s="46" t="s">
        <v>27</v>
      </c>
      <c r="B7" s="43">
        <f>AUTOMERCADO!AH19</f>
        <v>281.26</v>
      </c>
      <c r="C7" s="43">
        <f>MODELO!AH19</f>
        <v>396.06000000000006</v>
      </c>
      <c r="D7" s="43">
        <f>EXQUISITECES!AH19</f>
        <v>103.32000000000001</v>
      </c>
      <c r="E7" s="43">
        <f>HOYADA!AH19</f>
        <v>28.75</v>
      </c>
      <c r="F7" s="43">
        <f>FARMASTOP!AH19</f>
        <v>0</v>
      </c>
      <c r="G7" s="43">
        <f>BOCAS!AH19</f>
        <v>310.5</v>
      </c>
      <c r="H7" s="43">
        <f>LAGUNETICA!AH19</f>
        <v>350.14000000000004</v>
      </c>
      <c r="I7" s="43">
        <f>SANANTONIO!AH19</f>
        <v>0</v>
      </c>
      <c r="J7" s="43">
        <f t="shared" si="0"/>
        <v>1470.0300000000002</v>
      </c>
    </row>
    <row r="8" spans="1:10" x14ac:dyDescent="0.25">
      <c r="A8" s="73" t="s">
        <v>24</v>
      </c>
      <c r="B8" s="43">
        <f>AUTOMERCADO!AH20</f>
        <v>1410</v>
      </c>
      <c r="C8" s="43">
        <f>MODELO!AH20</f>
        <v>848</v>
      </c>
      <c r="D8" s="43">
        <f>EXQUISITECES!AH20</f>
        <v>63</v>
      </c>
      <c r="E8" s="43">
        <f>HOYADA!AH20</f>
        <v>0</v>
      </c>
      <c r="F8" s="43">
        <f>FARMASTOP!AH20</f>
        <v>83</v>
      </c>
      <c r="G8" s="43">
        <f>BOCAS!AH20</f>
        <v>0</v>
      </c>
      <c r="H8" s="43">
        <f>LAGUNETICA!AH20</f>
        <v>120</v>
      </c>
      <c r="I8" s="43">
        <f>SANANTONIO!AH20</f>
        <v>0</v>
      </c>
      <c r="J8" s="43">
        <f t="shared" si="0"/>
        <v>2524</v>
      </c>
    </row>
    <row r="9" spans="1:10" x14ac:dyDescent="0.25">
      <c r="A9" s="46" t="s">
        <v>27</v>
      </c>
      <c r="B9" s="43">
        <f>AUTOMERCADO!AH21</f>
        <v>8107.5</v>
      </c>
      <c r="C9" s="43">
        <f>MODELO!AH21</f>
        <v>4876</v>
      </c>
      <c r="D9" s="43">
        <f>EXQUISITECES!AH21</f>
        <v>362.25</v>
      </c>
      <c r="E9" s="43">
        <f>HOYADA!AH21</f>
        <v>0</v>
      </c>
      <c r="F9" s="43">
        <f>FARMASTOP!AH21</f>
        <v>477.25</v>
      </c>
      <c r="G9" s="43">
        <f>BOCAS!AH21</f>
        <v>0</v>
      </c>
      <c r="H9" s="43">
        <f>LAGUNETICA!AH21</f>
        <v>690</v>
      </c>
      <c r="I9" s="43">
        <f>SANANTONIO!AH21</f>
        <v>0</v>
      </c>
      <c r="J9" s="43">
        <f t="shared" si="0"/>
        <v>14513</v>
      </c>
    </row>
    <row r="10" spans="1:10" x14ac:dyDescent="0.25">
      <c r="A10" s="48" t="s">
        <v>25</v>
      </c>
      <c r="B10" s="43">
        <f>AUTOMERCADO!AH22</f>
        <v>3290</v>
      </c>
      <c r="C10" s="43">
        <f>MODELO!AH22</f>
        <v>1845</v>
      </c>
      <c r="D10" s="43">
        <f>EXQUISITECES!AH22</f>
        <v>399</v>
      </c>
      <c r="E10" s="43">
        <f>HOYADA!AH22</f>
        <v>526</v>
      </c>
      <c r="F10" s="43">
        <f>FARMASTOP!AH22</f>
        <v>198</v>
      </c>
      <c r="G10" s="43">
        <f>BOCAS!AH22</f>
        <v>89</v>
      </c>
      <c r="H10" s="43">
        <f>LAGUNETICA!AH22</f>
        <v>986</v>
      </c>
      <c r="I10" s="43">
        <f>SANANTONIO!AH22</f>
        <v>0</v>
      </c>
      <c r="J10" s="43">
        <f t="shared" si="0"/>
        <v>7333</v>
      </c>
    </row>
    <row r="11" spans="1:10" x14ac:dyDescent="0.25">
      <c r="A11" s="48" t="s">
        <v>26</v>
      </c>
      <c r="B11" s="43">
        <f>AUTOMERCADO!AH23</f>
        <v>18880.39</v>
      </c>
      <c r="C11" s="43">
        <f>MODELO!AH23</f>
        <v>10589.5</v>
      </c>
      <c r="D11" s="43">
        <f>EXQUISITECES!AH23</f>
        <v>2287.71</v>
      </c>
      <c r="E11" s="43">
        <f>HOYADA!AH23</f>
        <v>3014.0800000000004</v>
      </c>
      <c r="F11" s="43">
        <f>FARMASTOP!AH23</f>
        <v>1136.2</v>
      </c>
      <c r="G11" s="43">
        <f>BOCAS!AH23</f>
        <v>511.05</v>
      </c>
      <c r="H11" s="43">
        <f>LAGUNETICA!AH23</f>
        <v>5652.7900000000009</v>
      </c>
      <c r="I11" s="43">
        <f>SANANTONIO!AH23</f>
        <v>0</v>
      </c>
      <c r="J11" s="43">
        <f t="shared" si="0"/>
        <v>42071.72</v>
      </c>
    </row>
    <row r="12" spans="1:10" x14ac:dyDescent="0.25">
      <c r="A12" s="46" t="s">
        <v>28</v>
      </c>
      <c r="B12" s="43">
        <f>AUTOMERCADO!AH24</f>
        <v>60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60</v>
      </c>
    </row>
    <row r="13" spans="1:10" x14ac:dyDescent="0.25">
      <c r="A13" s="46" t="s">
        <v>31</v>
      </c>
      <c r="B13" s="43">
        <f>AUTOMERCADO!AH25</f>
        <v>349.2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349.2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60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60</v>
      </c>
    </row>
    <row r="19" spans="1:10" x14ac:dyDescent="0.25">
      <c r="A19" s="48" t="s">
        <v>33</v>
      </c>
      <c r="B19" s="43">
        <f>AUTOMERCADO!AH31</f>
        <v>349.2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349.2</v>
      </c>
    </row>
    <row r="20" spans="1:10" x14ac:dyDescent="0.25">
      <c r="A20" s="46" t="s">
        <v>34</v>
      </c>
      <c r="B20" s="43">
        <f>AUTOMERCADO!AH32</f>
        <v>108.31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108.31</v>
      </c>
    </row>
    <row r="21" spans="1:10" x14ac:dyDescent="0.25">
      <c r="A21" s="46" t="s">
        <v>35</v>
      </c>
      <c r="B21" s="43">
        <f>AUTOMERCADO!AH33</f>
        <v>620.61630000000002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620.61630000000002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10.11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10.11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58.132499999999993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58.132499999999993</v>
      </c>
    </row>
    <row r="26" spans="1:10" x14ac:dyDescent="0.25">
      <c r="A26" s="48" t="s">
        <v>41</v>
      </c>
      <c r="B26" s="43">
        <f>AUTOMERCADO!AH38</f>
        <v>108.31</v>
      </c>
      <c r="C26" s="43">
        <f>MODELO!AH38</f>
        <v>10.11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118.42</v>
      </c>
    </row>
    <row r="27" spans="1:10" x14ac:dyDescent="0.25">
      <c r="A27" s="48" t="s">
        <v>42</v>
      </c>
      <c r="B27" s="43">
        <f>AUTOMERCADO!AH39</f>
        <v>620.61630000000002</v>
      </c>
      <c r="C27" s="43">
        <f>MODELO!AH39</f>
        <v>58.132499999999993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678.74880000000007</v>
      </c>
    </row>
    <row r="28" spans="1:10" x14ac:dyDescent="0.25">
      <c r="A28" s="46" t="s">
        <v>43</v>
      </c>
      <c r="B28" s="43">
        <f>AUTOMERCADO!AH40</f>
        <v>58.55</v>
      </c>
      <c r="C28" s="43">
        <f>MODELO!AH40</f>
        <v>19.170000000000002</v>
      </c>
      <c r="D28" s="43">
        <f>EXQUISITECES!AH40</f>
        <v>0</v>
      </c>
      <c r="E28" s="43">
        <f>HOYADA!AH40</f>
        <v>23.77</v>
      </c>
      <c r="F28" s="43">
        <f>FARMASTOP!AH40</f>
        <v>0</v>
      </c>
      <c r="G28" s="43">
        <f>BOCAS!AH40</f>
        <v>0</v>
      </c>
      <c r="H28" s="43">
        <f>LAGUNETICA!AH40</f>
        <v>37.54</v>
      </c>
      <c r="I28" s="43">
        <f>SANANTONIO!AH40</f>
        <v>0</v>
      </c>
      <c r="J28" s="43">
        <f t="shared" si="0"/>
        <v>139.03</v>
      </c>
    </row>
    <row r="29" spans="1:10" x14ac:dyDescent="0.25">
      <c r="A29" s="46" t="s">
        <v>44</v>
      </c>
      <c r="B29" s="43">
        <f>AUTOMERCADO!AH41</f>
        <v>335.49150000000003</v>
      </c>
      <c r="C29" s="43">
        <f>MODELO!AH41</f>
        <v>109.84410000000001</v>
      </c>
      <c r="D29" s="43">
        <f>EXQUISITECES!AH41</f>
        <v>0</v>
      </c>
      <c r="E29" s="43">
        <f>HOYADA!AH41</f>
        <v>136.2021</v>
      </c>
      <c r="F29" s="43">
        <f>FARMASTOP!AH41</f>
        <v>0</v>
      </c>
      <c r="G29" s="43">
        <f>BOCAS!AH41</f>
        <v>0</v>
      </c>
      <c r="H29" s="43">
        <f>LAGUNETICA!AH41</f>
        <v>215.10420000000002</v>
      </c>
      <c r="I29" s="43">
        <f>SANANTONIO!AH41</f>
        <v>0</v>
      </c>
      <c r="J29" s="43">
        <f t="shared" si="0"/>
        <v>796.64190000000008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33.78</v>
      </c>
      <c r="C32" s="43">
        <f>MODELO!AH44</f>
        <v>76.759999999999991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110.53999999999999</v>
      </c>
    </row>
    <row r="33" spans="1:10" x14ac:dyDescent="0.25">
      <c r="A33" s="46" t="s">
        <v>44</v>
      </c>
      <c r="B33" s="43">
        <f>AUTOMERCADO!AH45</f>
        <v>194.23500000000001</v>
      </c>
      <c r="C33" s="43">
        <f>MODELO!AH45</f>
        <v>441.37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635.60500000000002</v>
      </c>
    </row>
    <row r="34" spans="1:10" x14ac:dyDescent="0.25">
      <c r="A34" s="48" t="s">
        <v>47</v>
      </c>
      <c r="B34" s="43">
        <f>AUTOMERCADO!AH46</f>
        <v>92.33</v>
      </c>
      <c r="C34" s="43">
        <f>MODELO!AH46</f>
        <v>95.93</v>
      </c>
      <c r="D34" s="43">
        <f>EXQUISITECES!AH46</f>
        <v>0</v>
      </c>
      <c r="E34" s="43">
        <f>HOYADA!AH46</f>
        <v>23.77</v>
      </c>
      <c r="F34" s="43">
        <f>FARMASTOP!AH46</f>
        <v>0</v>
      </c>
      <c r="G34" s="43">
        <f>BOCAS!AH46</f>
        <v>0</v>
      </c>
      <c r="H34" s="43">
        <f>LAGUNETICA!AH46</f>
        <v>37.54</v>
      </c>
      <c r="I34" s="43">
        <f>SANANTONIO!AH46</f>
        <v>0</v>
      </c>
      <c r="J34" s="43">
        <f t="shared" si="0"/>
        <v>249.57</v>
      </c>
    </row>
    <row r="35" spans="1:10" x14ac:dyDescent="0.25">
      <c r="A35" s="48" t="s">
        <v>48</v>
      </c>
      <c r="B35" s="43">
        <f>AUTOMERCADO!AH47</f>
        <v>529.7265000000001</v>
      </c>
      <c r="C35" s="43">
        <f>MODELO!AH47</f>
        <v>551.21410000000003</v>
      </c>
      <c r="D35" s="43">
        <f>EXQUISITECES!AH47</f>
        <v>0</v>
      </c>
      <c r="E35" s="43">
        <f>HOYADA!AH47</f>
        <v>136.2021</v>
      </c>
      <c r="F35" s="43">
        <f>FARMASTOP!AH47</f>
        <v>0</v>
      </c>
      <c r="G35" s="43">
        <f>BOCAS!AH47</f>
        <v>0</v>
      </c>
      <c r="H35" s="43">
        <f>LAGUNETICA!AH47</f>
        <v>215.10420000000002</v>
      </c>
      <c r="I35" s="43">
        <f>SANANTONIO!AH47</f>
        <v>0</v>
      </c>
      <c r="J35" s="43">
        <f t="shared" si="0"/>
        <v>1432.2469000000001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20207.039999999994</v>
      </c>
      <c r="C37" s="43">
        <f>MODELO!AH49</f>
        <v>9873.9500000000007</v>
      </c>
      <c r="D37" s="43">
        <f>EXQUISITECES!AH49</f>
        <v>3893.09</v>
      </c>
      <c r="E37" s="43">
        <f>HOYADA!AH49</f>
        <v>4661.97</v>
      </c>
      <c r="F37" s="43">
        <f>FARMASTOP!AH49</f>
        <v>845.66000000000008</v>
      </c>
      <c r="G37" s="43">
        <f>BOCAS!AH49</f>
        <v>808.34999999999991</v>
      </c>
      <c r="H37" s="43">
        <f>LAGUNETICA!AH49</f>
        <v>3588.8499999999995</v>
      </c>
      <c r="I37" s="43">
        <f>SANANTONIO!AH49</f>
        <v>0</v>
      </c>
      <c r="J37" s="43">
        <f t="shared" si="0"/>
        <v>43878.909999999996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672.57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672.57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2481.4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2793.69</v>
      </c>
      <c r="I40" s="43">
        <f>SANANTONIO!AH52</f>
        <v>0</v>
      </c>
      <c r="J40" s="43">
        <f t="shared" si="0"/>
        <v>5275.09</v>
      </c>
    </row>
    <row r="41" spans="1:10" x14ac:dyDescent="0.25">
      <c r="A41" s="74" t="s">
        <v>18</v>
      </c>
      <c r="B41" s="43">
        <f>AUTOMERCADO!AH53</f>
        <v>2315.6799999999998</v>
      </c>
      <c r="C41" s="43">
        <f>MODELO!AH53</f>
        <v>2168.88</v>
      </c>
      <c r="D41" s="43">
        <f>EXQUISITECES!AH53</f>
        <v>834.90000000000009</v>
      </c>
      <c r="E41" s="43">
        <f>HOYADA!AH53</f>
        <v>1934.2200000000003</v>
      </c>
      <c r="F41" s="43">
        <f>FARMASTOP!AH53</f>
        <v>136.28</v>
      </c>
      <c r="G41" s="43">
        <f>BOCAS!AH53</f>
        <v>146.93</v>
      </c>
      <c r="H41" s="43">
        <f>LAGUNETICA!AH53</f>
        <v>951.55000000000007</v>
      </c>
      <c r="I41" s="43">
        <f>SANANTONIO!AH53</f>
        <v>0</v>
      </c>
      <c r="J41" s="43">
        <f t="shared" si="0"/>
        <v>8488.4399999999987</v>
      </c>
    </row>
    <row r="42" spans="1:10" x14ac:dyDescent="0.25">
      <c r="A42" s="74" t="s">
        <v>114</v>
      </c>
      <c r="B42" s="43">
        <f>AUTOMERCADO!AH54</f>
        <v>422.95</v>
      </c>
      <c r="C42" s="43">
        <f>MODELO!AH54</f>
        <v>100.65</v>
      </c>
      <c r="D42" s="43">
        <f>EXQUISITECES!AH54</f>
        <v>0</v>
      </c>
      <c r="E42" s="43">
        <f>HOYADA!AH54</f>
        <v>47.15</v>
      </c>
      <c r="F42" s="43">
        <f>FARMASTOP!AH54</f>
        <v>13.92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584.66999999999996</v>
      </c>
    </row>
    <row r="43" spans="1:10" x14ac:dyDescent="0.25">
      <c r="A43" s="74" t="s">
        <v>52</v>
      </c>
      <c r="B43" s="43">
        <f>AUTOMERCADO!AH55</f>
        <v>1708.33</v>
      </c>
      <c r="C43" s="43">
        <f>MODELO!AH55</f>
        <v>534.76</v>
      </c>
      <c r="D43" s="43">
        <f>EXQUISITECES!AH55</f>
        <v>158.48000000000002</v>
      </c>
      <c r="E43" s="43">
        <f>HOYADA!AH55</f>
        <v>0</v>
      </c>
      <c r="F43" s="43">
        <f>FARMASTOP!AH55</f>
        <v>43.49</v>
      </c>
      <c r="G43" s="43">
        <f>BOCAS!AH55</f>
        <v>41.26</v>
      </c>
      <c r="H43" s="43">
        <f>LAGUNETICA!AH55</f>
        <v>67.52</v>
      </c>
      <c r="I43" s="43">
        <f>SANANTONIO!AH55</f>
        <v>0</v>
      </c>
      <c r="J43" s="43">
        <f t="shared" si="0"/>
        <v>2553.84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183.66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183.66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31.9</v>
      </c>
      <c r="I47" s="43">
        <f>SANANTONIO!AH59</f>
        <v>0</v>
      </c>
      <c r="J47" s="43">
        <f t="shared" si="0"/>
        <v>31.9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46662.932799999995</v>
      </c>
      <c r="C52" s="75">
        <f>MODELO!AH64</f>
        <v>28106.776600000005</v>
      </c>
      <c r="D52" s="75">
        <f>EXQUISITECES!AH64</f>
        <v>7842.1799999999994</v>
      </c>
      <c r="E52" s="75">
        <f>HOYADA!AH64</f>
        <v>11916.122100000001</v>
      </c>
      <c r="F52" s="75">
        <f>FARMASTOP!AH64</f>
        <v>2453.5500000000002</v>
      </c>
      <c r="G52" s="75">
        <f>BOCAS!AH64</f>
        <v>1617.09</v>
      </c>
      <c r="H52" s="75">
        <f>LAGUNETICA!AH64</f>
        <v>14952.404200000001</v>
      </c>
      <c r="I52" s="75">
        <f>SANANTONIO!AH64</f>
        <v>0</v>
      </c>
      <c r="J52" s="75">
        <f t="shared" si="0"/>
        <v>113551.0557</v>
      </c>
    </row>
    <row r="53" spans="1:10" x14ac:dyDescent="0.25">
      <c r="A53" s="56" t="s">
        <v>3</v>
      </c>
      <c r="B53" s="43">
        <f>B2</f>
        <v>46546.200000000004</v>
      </c>
      <c r="C53" s="43">
        <f t="shared" ref="C53:I53" si="1">C2</f>
        <v>28021.040000000001</v>
      </c>
      <c r="D53" s="43">
        <f t="shared" si="1"/>
        <v>7836.2</v>
      </c>
      <c r="E53" s="43">
        <f t="shared" si="1"/>
        <v>11904.36</v>
      </c>
      <c r="F53" s="43">
        <f t="shared" si="1"/>
        <v>2531.77</v>
      </c>
      <c r="G53" s="43">
        <f t="shared" si="1"/>
        <v>1606.13</v>
      </c>
      <c r="H53" s="43">
        <f t="shared" si="1"/>
        <v>14930.83</v>
      </c>
      <c r="I53" s="43">
        <f t="shared" si="1"/>
        <v>0</v>
      </c>
      <c r="J53" s="43">
        <f>J2</f>
        <v>113376.53000000001</v>
      </c>
    </row>
    <row r="54" spans="1:10" x14ac:dyDescent="0.25">
      <c r="A54" s="58" t="s">
        <v>95</v>
      </c>
      <c r="B54" s="43">
        <f>+B52-B53</f>
        <v>116.73279999999068</v>
      </c>
      <c r="C54" s="43">
        <f t="shared" ref="C54:I54" si="2">+C52-C53</f>
        <v>85.736600000003818</v>
      </c>
      <c r="D54" s="43">
        <f t="shared" si="2"/>
        <v>5.9799999999995634</v>
      </c>
      <c r="E54" s="43">
        <f t="shared" si="2"/>
        <v>11.762099999999919</v>
      </c>
      <c r="F54" s="43">
        <f t="shared" si="2"/>
        <v>-78.2199999999998</v>
      </c>
      <c r="G54" s="43">
        <f t="shared" si="2"/>
        <v>10.959999999999809</v>
      </c>
      <c r="H54" s="43">
        <f t="shared" si="2"/>
        <v>21.574200000000928</v>
      </c>
      <c r="I54" s="43">
        <f t="shared" si="2"/>
        <v>0</v>
      </c>
      <c r="J54" s="43">
        <f>+J52-J53</f>
        <v>174.52569999998377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64" sqref="AH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>
        <v>5.82</v>
      </c>
    </row>
    <row r="9" spans="1:36" x14ac:dyDescent="0.25">
      <c r="A9" s="1" t="s">
        <v>22</v>
      </c>
      <c r="B9" s="24">
        <v>5.74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5.75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 t="s">
        <v>60</v>
      </c>
      <c r="J11" s="5" t="s">
        <v>62</v>
      </c>
      <c r="K11" s="5" t="s">
        <v>64</v>
      </c>
      <c r="L11" s="5" t="s">
        <v>68</v>
      </c>
      <c r="M11" s="5" t="s">
        <v>76</v>
      </c>
      <c r="N11" s="5" t="s">
        <v>80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1718.41</v>
      </c>
      <c r="C12" s="26">
        <v>5149.3</v>
      </c>
      <c r="D12" s="26">
        <v>3158.93</v>
      </c>
      <c r="E12" s="26">
        <v>105.72</v>
      </c>
      <c r="F12" s="26">
        <v>7707.31</v>
      </c>
      <c r="G12" s="26">
        <v>8008.22</v>
      </c>
      <c r="H12" s="26">
        <v>6812.36</v>
      </c>
      <c r="I12" s="26">
        <v>6469.18</v>
      </c>
      <c r="J12" s="26">
        <v>2123.5100000000002</v>
      </c>
      <c r="K12" s="26">
        <v>3999.65</v>
      </c>
      <c r="L12" s="26">
        <v>377.82</v>
      </c>
      <c r="M12" s="26">
        <v>77.88</v>
      </c>
      <c r="N12" s="26">
        <v>837.91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46546.200000000004</v>
      </c>
      <c r="AI12" s="26">
        <v>45967.99</v>
      </c>
      <c r="AJ12" s="69">
        <f>+AI12-AH12</f>
        <v>-578.2100000000064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272.5</v>
      </c>
      <c r="C15" s="23">
        <v>132.5</v>
      </c>
      <c r="D15" s="23">
        <v>35.5</v>
      </c>
      <c r="E15" s="23">
        <v>0</v>
      </c>
      <c r="F15" s="23">
        <v>528.5</v>
      </c>
      <c r="G15" s="23">
        <v>63</v>
      </c>
      <c r="H15" s="23">
        <v>344.5</v>
      </c>
      <c r="I15" s="23"/>
      <c r="J15" s="23">
        <v>21</v>
      </c>
      <c r="K15" s="23">
        <v>121.5</v>
      </c>
      <c r="L15" s="23">
        <v>3</v>
      </c>
      <c r="M15" s="23"/>
      <c r="N15" s="23">
        <v>107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1629</v>
      </c>
    </row>
    <row r="16" spans="1:36" s="32" customFormat="1" x14ac:dyDescent="0.25">
      <c r="A16" s="30" t="s">
        <v>20</v>
      </c>
      <c r="B16" s="31">
        <v>40</v>
      </c>
      <c r="C16" s="31">
        <v>461</v>
      </c>
      <c r="D16" s="31">
        <v>247</v>
      </c>
      <c r="E16" s="31">
        <v>10</v>
      </c>
      <c r="F16" s="31">
        <v>90</v>
      </c>
      <c r="G16" s="31">
        <v>108</v>
      </c>
      <c r="H16" s="31">
        <v>277</v>
      </c>
      <c r="I16" s="31">
        <v>264</v>
      </c>
      <c r="J16" s="31">
        <v>225</v>
      </c>
      <c r="K16" s="31">
        <v>95</v>
      </c>
      <c r="L16" s="31"/>
      <c r="M16" s="31"/>
      <c r="N16" s="31">
        <v>14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1831</v>
      </c>
      <c r="AJ16" s="70"/>
    </row>
    <row r="17" spans="1:36" s="47" customFormat="1" x14ac:dyDescent="0.25">
      <c r="A17" s="46" t="s">
        <v>27</v>
      </c>
      <c r="B17" s="22">
        <f>B16*$B$8</f>
        <v>229.20000000000002</v>
      </c>
      <c r="C17" s="22">
        <f>C16*$B$8</f>
        <v>2641.53</v>
      </c>
      <c r="D17" s="22">
        <f t="shared" ref="D17:L17" si="2">D16*$B$8</f>
        <v>1415.3100000000002</v>
      </c>
      <c r="E17" s="22">
        <f t="shared" si="2"/>
        <v>57.300000000000004</v>
      </c>
      <c r="F17" s="22">
        <f t="shared" si="2"/>
        <v>515.70000000000005</v>
      </c>
      <c r="G17" s="22">
        <f t="shared" si="2"/>
        <v>618.84</v>
      </c>
      <c r="H17" s="22">
        <f t="shared" si="2"/>
        <v>1587.21</v>
      </c>
      <c r="I17" s="22">
        <f t="shared" si="2"/>
        <v>1512.72</v>
      </c>
      <c r="J17" s="22">
        <f t="shared" si="2"/>
        <v>1289.25</v>
      </c>
      <c r="K17" s="22">
        <f t="shared" si="2"/>
        <v>544.35</v>
      </c>
      <c r="L17" s="22">
        <f t="shared" si="2"/>
        <v>0</v>
      </c>
      <c r="M17" s="22">
        <f t="shared" ref="M17:R17" si="3">M16*$B$8</f>
        <v>0</v>
      </c>
      <c r="N17" s="22">
        <f t="shared" si="3"/>
        <v>80.22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10491.63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>
        <v>25</v>
      </c>
      <c r="G18" s="33"/>
      <c r="H18" s="33">
        <v>5</v>
      </c>
      <c r="I18" s="33">
        <v>15</v>
      </c>
      <c r="J18" s="33"/>
      <c r="K18" s="33"/>
      <c r="L18" s="33"/>
      <c r="M18" s="33"/>
      <c r="N18" s="33">
        <v>4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49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143.5</v>
      </c>
      <c r="G19" s="22">
        <f t="shared" si="5"/>
        <v>0</v>
      </c>
      <c r="H19" s="22">
        <f t="shared" si="5"/>
        <v>28.700000000000003</v>
      </c>
      <c r="I19" s="22">
        <f t="shared" si="5"/>
        <v>86.100000000000009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22.96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281.26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>
        <v>255</v>
      </c>
      <c r="G20" s="33">
        <v>278</v>
      </c>
      <c r="H20" s="33">
        <v>222</v>
      </c>
      <c r="I20" s="33">
        <v>363</v>
      </c>
      <c r="J20" s="33"/>
      <c r="K20" s="33">
        <v>275</v>
      </c>
      <c r="L20" s="33"/>
      <c r="M20" s="33"/>
      <c r="N20" s="33">
        <v>17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1410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1466.25</v>
      </c>
      <c r="G21" s="22">
        <f t="shared" si="8"/>
        <v>1598.5</v>
      </c>
      <c r="H21" s="22">
        <f t="shared" si="8"/>
        <v>1276.5</v>
      </c>
      <c r="I21" s="22">
        <f t="shared" si="8"/>
        <v>2087.25</v>
      </c>
      <c r="J21" s="22">
        <f t="shared" si="8"/>
        <v>0</v>
      </c>
      <c r="K21" s="22">
        <f t="shared" si="8"/>
        <v>1581.25</v>
      </c>
      <c r="L21" s="22">
        <f t="shared" si="8"/>
        <v>0</v>
      </c>
      <c r="M21" s="22">
        <f t="shared" ref="M21:R21" si="9">M20*$B$10</f>
        <v>0</v>
      </c>
      <c r="N21" s="22">
        <f t="shared" si="9"/>
        <v>97.75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8107.5</v>
      </c>
    </row>
    <row r="22" spans="1:36" s="47" customFormat="1" x14ac:dyDescent="0.25">
      <c r="A22" s="48" t="s">
        <v>25</v>
      </c>
      <c r="B22" s="20">
        <f>+B16+B18+B20</f>
        <v>40</v>
      </c>
      <c r="C22" s="20">
        <f t="shared" ref="C22:L22" si="11">+C16+C18+C20</f>
        <v>461</v>
      </c>
      <c r="D22" s="20">
        <f t="shared" si="11"/>
        <v>247</v>
      </c>
      <c r="E22" s="20">
        <f t="shared" si="11"/>
        <v>10</v>
      </c>
      <c r="F22" s="20">
        <f t="shared" si="11"/>
        <v>370</v>
      </c>
      <c r="G22" s="20">
        <f t="shared" si="11"/>
        <v>386</v>
      </c>
      <c r="H22" s="20">
        <f t="shared" si="11"/>
        <v>504</v>
      </c>
      <c r="I22" s="20">
        <f t="shared" si="11"/>
        <v>642</v>
      </c>
      <c r="J22" s="20">
        <f t="shared" si="11"/>
        <v>225</v>
      </c>
      <c r="K22" s="20">
        <f t="shared" si="11"/>
        <v>370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35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3290</v>
      </c>
    </row>
    <row r="23" spans="1:36" s="47" customFormat="1" x14ac:dyDescent="0.25">
      <c r="A23" s="48" t="s">
        <v>26</v>
      </c>
      <c r="B23" s="19">
        <f>+B17+B19+B21</f>
        <v>229.20000000000002</v>
      </c>
      <c r="C23" s="19">
        <f t="shared" ref="C23:L23" si="14">+C17+C19+C21</f>
        <v>2641.53</v>
      </c>
      <c r="D23" s="19">
        <f t="shared" si="14"/>
        <v>1415.3100000000002</v>
      </c>
      <c r="E23" s="19">
        <f t="shared" si="14"/>
        <v>57.300000000000004</v>
      </c>
      <c r="F23" s="19">
        <f t="shared" si="14"/>
        <v>2125.4499999999998</v>
      </c>
      <c r="G23" s="19">
        <f t="shared" si="14"/>
        <v>2217.34</v>
      </c>
      <c r="H23" s="19">
        <f t="shared" si="14"/>
        <v>2892.41</v>
      </c>
      <c r="I23" s="19">
        <f t="shared" si="14"/>
        <v>3686.0699999999997</v>
      </c>
      <c r="J23" s="19">
        <f t="shared" si="14"/>
        <v>1289.25</v>
      </c>
      <c r="K23" s="19">
        <f t="shared" si="14"/>
        <v>2125.6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200.93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18880.39</v>
      </c>
    </row>
    <row r="24" spans="1:36" x14ac:dyDescent="0.25">
      <c r="A24" s="13" t="s">
        <v>28</v>
      </c>
      <c r="B24" s="34"/>
      <c r="C24" s="34">
        <v>10</v>
      </c>
      <c r="D24" s="34"/>
      <c r="E24" s="34"/>
      <c r="F24" s="34">
        <v>50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60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58.2</v>
      </c>
      <c r="D25" s="22">
        <f t="shared" si="18"/>
        <v>0</v>
      </c>
      <c r="E25" s="22">
        <f t="shared" si="18"/>
        <v>0</v>
      </c>
      <c r="F25" s="22">
        <f t="shared" si="18"/>
        <v>291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349.2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10</v>
      </c>
      <c r="D30" s="21">
        <f t="shared" si="23"/>
        <v>0</v>
      </c>
      <c r="E30" s="21">
        <f t="shared" si="23"/>
        <v>0</v>
      </c>
      <c r="F30" s="21">
        <f t="shared" si="23"/>
        <v>50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60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58.2</v>
      </c>
      <c r="D31" s="19">
        <f t="shared" si="26"/>
        <v>0</v>
      </c>
      <c r="E31" s="19">
        <f t="shared" si="26"/>
        <v>0</v>
      </c>
      <c r="F31" s="19">
        <f t="shared" si="26"/>
        <v>291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349.2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108.31</v>
      </c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108.31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620.61630000000002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620.61630000000002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108.31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108.31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620.61630000000002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620.61630000000002</v>
      </c>
    </row>
    <row r="40" spans="1:34" x14ac:dyDescent="0.25">
      <c r="A40" s="13" t="s">
        <v>43</v>
      </c>
      <c r="B40" s="36"/>
      <c r="C40" s="36">
        <v>0</v>
      </c>
      <c r="D40" s="36"/>
      <c r="E40" s="36"/>
      <c r="F40" s="36"/>
      <c r="G40" s="36">
        <v>58.55</v>
      </c>
      <c r="H40" s="36">
        <v>0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58.55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335.49150000000003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335.49150000000003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>
        <v>20.94</v>
      </c>
      <c r="I44" s="38">
        <v>12.84</v>
      </c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33.78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120.405</v>
      </c>
      <c r="I45" s="22">
        <f t="shared" si="51"/>
        <v>73.83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194.23500000000001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58.55</v>
      </c>
      <c r="H46" s="20">
        <f t="shared" si="54"/>
        <v>20.94</v>
      </c>
      <c r="I46" s="20">
        <f t="shared" si="54"/>
        <v>12.84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92.33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335.49150000000003</v>
      </c>
      <c r="H47" s="19">
        <f t="shared" si="57"/>
        <v>120.405</v>
      </c>
      <c r="I47" s="19">
        <f t="shared" si="57"/>
        <v>73.83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529.7265000000001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873.53</v>
      </c>
      <c r="C49" s="44">
        <v>1607.42</v>
      </c>
      <c r="D49" s="44">
        <v>1305.79</v>
      </c>
      <c r="E49" s="44">
        <v>48.42</v>
      </c>
      <c r="F49" s="44">
        <v>2762.4</v>
      </c>
      <c r="G49" s="44">
        <v>4776.63</v>
      </c>
      <c r="H49" s="44">
        <v>3049.47</v>
      </c>
      <c r="I49" s="44">
        <v>2302.4499999999998</v>
      </c>
      <c r="J49" s="44">
        <v>808.53</v>
      </c>
      <c r="K49" s="44">
        <v>1754.56</v>
      </c>
      <c r="L49" s="44">
        <v>375.35</v>
      </c>
      <c r="M49" s="45">
        <v>77.53</v>
      </c>
      <c r="N49" s="45">
        <v>464.96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20207.039999999994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67.510000000000005</v>
      </c>
      <c r="C53" s="44">
        <v>186.28</v>
      </c>
      <c r="D53" s="44">
        <v>360.14</v>
      </c>
      <c r="E53" s="44"/>
      <c r="F53" s="44">
        <v>223.47</v>
      </c>
      <c r="G53" s="44">
        <v>560.27</v>
      </c>
      <c r="H53" s="44">
        <v>390.3</v>
      </c>
      <c r="I53" s="44">
        <v>481.73</v>
      </c>
      <c r="J53" s="44"/>
      <c r="K53" s="44"/>
      <c r="L53" s="44"/>
      <c r="M53" s="45"/>
      <c r="N53" s="45">
        <v>45.98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2315.6799999999998</v>
      </c>
    </row>
    <row r="54" spans="1:34" x14ac:dyDescent="0.25">
      <c r="A54" s="17" t="s">
        <v>114</v>
      </c>
      <c r="B54" s="44"/>
      <c r="C54" s="44">
        <v>422.95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422.95</v>
      </c>
    </row>
    <row r="55" spans="1:34" x14ac:dyDescent="0.25">
      <c r="A55" s="17" t="s">
        <v>52</v>
      </c>
      <c r="B55" s="44">
        <v>286.89</v>
      </c>
      <c r="C55" s="44">
        <v>102.69</v>
      </c>
      <c r="D55" s="44">
        <v>34.020000000000003</v>
      </c>
      <c r="E55" s="44"/>
      <c r="F55" s="44">
        <v>1160.51</v>
      </c>
      <c r="G55" s="44">
        <v>59.64</v>
      </c>
      <c r="H55" s="44">
        <v>32.96</v>
      </c>
      <c r="I55" s="44"/>
      <c r="J55" s="44"/>
      <c r="K55" s="44"/>
      <c r="L55" s="44"/>
      <c r="M55" s="45"/>
      <c r="N55" s="45">
        <v>31.62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1708.33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1729.63</v>
      </c>
      <c r="C64" s="53">
        <f t="shared" ref="C64:AG64" si="61">+C15+C23+C31+C39+C47+C48+C49+C50+C51+C52+C53+C54+C55+C56+C57+C58+C59+C60+C61+C62+C63</f>
        <v>5151.5699999999988</v>
      </c>
      <c r="D64" s="53">
        <f t="shared" si="61"/>
        <v>3150.76</v>
      </c>
      <c r="E64" s="53">
        <f t="shared" si="61"/>
        <v>105.72</v>
      </c>
      <c r="F64" s="53">
        <f t="shared" si="61"/>
        <v>7711.9463000000005</v>
      </c>
      <c r="G64" s="53">
        <f t="shared" si="61"/>
        <v>8012.3715000000002</v>
      </c>
      <c r="H64" s="53">
        <f t="shared" si="61"/>
        <v>6830.0450000000001</v>
      </c>
      <c r="I64" s="53">
        <f t="shared" si="61"/>
        <v>6544.08</v>
      </c>
      <c r="J64" s="53">
        <f t="shared" si="61"/>
        <v>2118.7799999999997</v>
      </c>
      <c r="K64" s="53">
        <f t="shared" si="61"/>
        <v>4001.66</v>
      </c>
      <c r="L64" s="53">
        <f t="shared" si="61"/>
        <v>378.35</v>
      </c>
      <c r="M64" s="53">
        <f t="shared" si="61"/>
        <v>77.53</v>
      </c>
      <c r="N64" s="53">
        <f t="shared" si="61"/>
        <v>850.49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46662.932799999995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1 N</v>
      </c>
      <c r="G66" s="55" t="str">
        <f t="shared" si="62"/>
        <v>CAJA 2 N</v>
      </c>
      <c r="H66" s="55" t="str">
        <f t="shared" si="62"/>
        <v>CAJA 3 N</v>
      </c>
      <c r="I66" s="55" t="str">
        <f t="shared" si="62"/>
        <v>CAJA 4 N</v>
      </c>
      <c r="J66" s="55" t="str">
        <f t="shared" si="62"/>
        <v>CAJA 5 N</v>
      </c>
      <c r="K66" s="55" t="str">
        <f t="shared" si="62"/>
        <v>CAJA 6 N</v>
      </c>
      <c r="L66" s="55" t="str">
        <f t="shared" si="62"/>
        <v>CAJA 8 N</v>
      </c>
      <c r="M66" s="55" t="str">
        <f t="shared" si="62"/>
        <v>CAJA 12 N</v>
      </c>
      <c r="N66" s="55" t="str">
        <f t="shared" si="62"/>
        <v>CAJA 14 N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1718.41</v>
      </c>
      <c r="C67" s="57">
        <f t="shared" ref="C67:L67" si="63">C12</f>
        <v>5149.3</v>
      </c>
      <c r="D67" s="57">
        <f t="shared" si="63"/>
        <v>3158.93</v>
      </c>
      <c r="E67" s="57">
        <f t="shared" si="63"/>
        <v>105.72</v>
      </c>
      <c r="F67" s="57">
        <f t="shared" si="63"/>
        <v>7707.31</v>
      </c>
      <c r="G67" s="57">
        <f t="shared" si="63"/>
        <v>8008.22</v>
      </c>
      <c r="H67" s="57">
        <f t="shared" si="63"/>
        <v>6812.36</v>
      </c>
      <c r="I67" s="57">
        <f t="shared" si="63"/>
        <v>6469.18</v>
      </c>
      <c r="J67" s="57">
        <f t="shared" si="63"/>
        <v>2123.5100000000002</v>
      </c>
      <c r="K67" s="57">
        <f t="shared" si="63"/>
        <v>3999.65</v>
      </c>
      <c r="L67" s="57">
        <f t="shared" si="63"/>
        <v>377.82</v>
      </c>
      <c r="M67" s="57">
        <f t="shared" ref="M67:AG67" si="64">M12</f>
        <v>77.88</v>
      </c>
      <c r="N67" s="57">
        <f t="shared" si="64"/>
        <v>837.91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46546.200000000004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1718.41</v>
      </c>
      <c r="C69" s="59">
        <f t="shared" ref="C69:L69" si="67">+C67+C68</f>
        <v>5149.3</v>
      </c>
      <c r="D69" s="59">
        <f t="shared" si="67"/>
        <v>3158.93</v>
      </c>
      <c r="E69" s="59">
        <f t="shared" si="67"/>
        <v>105.72</v>
      </c>
      <c r="F69" s="59">
        <f t="shared" si="67"/>
        <v>7707.31</v>
      </c>
      <c r="G69" s="59">
        <f t="shared" si="67"/>
        <v>8008.22</v>
      </c>
      <c r="H69" s="59">
        <f t="shared" si="67"/>
        <v>6812.36</v>
      </c>
      <c r="I69" s="59">
        <f t="shared" si="67"/>
        <v>6469.18</v>
      </c>
      <c r="J69" s="59">
        <f t="shared" si="67"/>
        <v>2123.5100000000002</v>
      </c>
      <c r="K69" s="59">
        <f t="shared" si="67"/>
        <v>3999.65</v>
      </c>
      <c r="L69" s="59">
        <f t="shared" si="67"/>
        <v>377.82</v>
      </c>
      <c r="M69" s="59">
        <f t="shared" ref="M69:AG69" si="68">+M67+M68</f>
        <v>77.88</v>
      </c>
      <c r="N69" s="59">
        <f t="shared" si="68"/>
        <v>837.91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46546.200000000004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11.220000000000027</v>
      </c>
      <c r="C70" s="57">
        <f t="shared" si="69"/>
        <v>2.2699999999986176</v>
      </c>
      <c r="D70" s="57">
        <f t="shared" si="69"/>
        <v>-8.169999999999618</v>
      </c>
      <c r="E70" s="57">
        <f t="shared" si="69"/>
        <v>0</v>
      </c>
      <c r="F70" s="57">
        <f t="shared" si="69"/>
        <v>4.6363000000001193</v>
      </c>
      <c r="G70" s="57">
        <f t="shared" si="69"/>
        <v>4.1514999999999418</v>
      </c>
      <c r="H70" s="57">
        <f t="shared" si="69"/>
        <v>17.6850000000004</v>
      </c>
      <c r="I70" s="57">
        <f t="shared" si="69"/>
        <v>74.899999999999636</v>
      </c>
      <c r="J70" s="57">
        <f t="shared" si="69"/>
        <v>-4.7300000000004729</v>
      </c>
      <c r="K70" s="57">
        <f t="shared" si="69"/>
        <v>2.0099999999997635</v>
      </c>
      <c r="L70" s="57">
        <f t="shared" si="69"/>
        <v>0.53000000000002956</v>
      </c>
      <c r="M70" s="57">
        <f t="shared" ref="M70:AG70" si="70">+M64-M69</f>
        <v>-0.34999999999999432</v>
      </c>
      <c r="N70" s="57">
        <f t="shared" si="70"/>
        <v>12.580000000000041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116.73279999999849</v>
      </c>
    </row>
    <row r="71" spans="1:34" ht="101.25" customHeight="1" x14ac:dyDescent="0.25">
      <c r="A71" s="77" t="s">
        <v>96</v>
      </c>
      <c r="B71" s="14">
        <v>0</v>
      </c>
      <c r="C71" s="14"/>
      <c r="D71" s="14"/>
      <c r="E71" s="14"/>
      <c r="F71" s="14"/>
      <c r="G71" s="14"/>
      <c r="H71" s="14"/>
      <c r="I71" s="14" t="s">
        <v>127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>
        <v>0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6" activePane="bottomRight" state="frozen"/>
      <selection pane="topRight" activeCell="B1" sqref="B1"/>
      <selection pane="bottomLeft" activeCell="A5" sqref="A5"/>
      <selection pane="bottomRight" activeCell="J37" sqref="J3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>
        <v>5.74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5.75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2192.3200000000002</v>
      </c>
      <c r="C12" s="26">
        <v>2019.33</v>
      </c>
      <c r="D12" s="26">
        <v>1228.1099999999999</v>
      </c>
      <c r="E12" s="26">
        <v>134.56</v>
      </c>
      <c r="F12" s="26">
        <v>1068.3900000000001</v>
      </c>
      <c r="G12" s="26">
        <v>1562.56</v>
      </c>
      <c r="H12" s="26">
        <v>5656.67</v>
      </c>
      <c r="I12" s="26">
        <v>5227.3500000000004</v>
      </c>
      <c r="J12" s="26">
        <v>4363.5600000000004</v>
      </c>
      <c r="K12" s="26">
        <v>163.71</v>
      </c>
      <c r="L12" s="26">
        <v>529.74</v>
      </c>
      <c r="M12" s="26">
        <v>3874.74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28021.040000000001</v>
      </c>
      <c r="AI12" s="26">
        <v>27717.15</v>
      </c>
      <c r="AJ12" s="69">
        <f>+AI12-AH12</f>
        <v>-303.88999999999942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78.5</v>
      </c>
      <c r="C15" s="23">
        <v>69</v>
      </c>
      <c r="D15" s="23">
        <v>137.5</v>
      </c>
      <c r="E15" s="23">
        <v>27.5</v>
      </c>
      <c r="F15" s="23">
        <v>20</v>
      </c>
      <c r="G15" s="23">
        <v>0</v>
      </c>
      <c r="H15" s="23">
        <v>216</v>
      </c>
      <c r="I15" s="23">
        <v>99</v>
      </c>
      <c r="J15" s="23">
        <v>198</v>
      </c>
      <c r="K15" s="23">
        <v>0.5</v>
      </c>
      <c r="L15" s="23">
        <v>21</v>
      </c>
      <c r="M15" s="23">
        <v>25.06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892.06</v>
      </c>
    </row>
    <row r="16" spans="1:36" s="32" customFormat="1" x14ac:dyDescent="0.25">
      <c r="A16" s="30" t="s">
        <v>20</v>
      </c>
      <c r="B16" s="31">
        <v>87</v>
      </c>
      <c r="C16" s="31">
        <v>188</v>
      </c>
      <c r="D16" s="31">
        <v>70</v>
      </c>
      <c r="E16" s="31">
        <v>14</v>
      </c>
      <c r="F16" s="31">
        <v>103</v>
      </c>
      <c r="G16" s="31">
        <v>57</v>
      </c>
      <c r="H16" s="31">
        <v>82</v>
      </c>
      <c r="I16" s="31">
        <v>152</v>
      </c>
      <c r="J16" s="31">
        <v>28</v>
      </c>
      <c r="K16" s="31">
        <v>10</v>
      </c>
      <c r="L16" s="31">
        <v>37</v>
      </c>
      <c r="M16" s="31">
        <v>100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928</v>
      </c>
      <c r="AJ16" s="70"/>
    </row>
    <row r="17" spans="1:36" s="47" customFormat="1" x14ac:dyDescent="0.25">
      <c r="A17" s="46" t="s">
        <v>27</v>
      </c>
      <c r="B17" s="22">
        <f>B16*$B$8</f>
        <v>498.51000000000005</v>
      </c>
      <c r="C17" s="22">
        <f>C16*$B$8</f>
        <v>1077.24</v>
      </c>
      <c r="D17" s="22">
        <f t="shared" ref="D17:AG17" si="2">D16*$B$8</f>
        <v>401.1</v>
      </c>
      <c r="E17" s="22">
        <f t="shared" si="2"/>
        <v>80.22</v>
      </c>
      <c r="F17" s="22">
        <f t="shared" si="2"/>
        <v>590.19000000000005</v>
      </c>
      <c r="G17" s="22">
        <f t="shared" si="2"/>
        <v>326.61</v>
      </c>
      <c r="H17" s="22">
        <f t="shared" si="2"/>
        <v>469.86</v>
      </c>
      <c r="I17" s="22">
        <f t="shared" si="2"/>
        <v>870.96</v>
      </c>
      <c r="J17" s="22">
        <f t="shared" si="2"/>
        <v>160.44</v>
      </c>
      <c r="K17" s="22">
        <f t="shared" si="2"/>
        <v>57.300000000000004</v>
      </c>
      <c r="L17" s="22">
        <f t="shared" si="2"/>
        <v>212.01000000000002</v>
      </c>
      <c r="M17" s="22">
        <f t="shared" si="2"/>
        <v>573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5317.4400000000005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>
        <v>16</v>
      </c>
      <c r="I18" s="33">
        <v>20</v>
      </c>
      <c r="J18" s="33">
        <v>32</v>
      </c>
      <c r="K18" s="33"/>
      <c r="L18" s="33"/>
      <c r="M18" s="33">
        <v>1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69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91.84</v>
      </c>
      <c r="I19" s="22">
        <f t="shared" si="3"/>
        <v>114.80000000000001</v>
      </c>
      <c r="J19" s="22">
        <f t="shared" si="3"/>
        <v>183.68</v>
      </c>
      <c r="K19" s="22">
        <f t="shared" si="3"/>
        <v>0</v>
      </c>
      <c r="L19" s="22">
        <f t="shared" si="3"/>
        <v>0</v>
      </c>
      <c r="M19" s="22">
        <f t="shared" si="3"/>
        <v>5.74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396.06000000000006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>
        <v>252</v>
      </c>
      <c r="I20" s="33">
        <v>291</v>
      </c>
      <c r="J20" s="33">
        <v>146</v>
      </c>
      <c r="K20" s="33">
        <v>7</v>
      </c>
      <c r="L20" s="33"/>
      <c r="M20" s="33">
        <v>152</v>
      </c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848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1449</v>
      </c>
      <c r="I21" s="22">
        <f t="shared" si="4"/>
        <v>1673.25</v>
      </c>
      <c r="J21" s="22">
        <f t="shared" si="4"/>
        <v>839.5</v>
      </c>
      <c r="K21" s="22">
        <f t="shared" si="4"/>
        <v>40.25</v>
      </c>
      <c r="L21" s="22">
        <f t="shared" si="4"/>
        <v>0</v>
      </c>
      <c r="M21" s="22">
        <f t="shared" si="4"/>
        <v>874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4876</v>
      </c>
    </row>
    <row r="22" spans="1:36" s="47" customFormat="1" x14ac:dyDescent="0.25">
      <c r="A22" s="48" t="s">
        <v>25</v>
      </c>
      <c r="B22" s="20">
        <f>+B16+B18+B20</f>
        <v>87</v>
      </c>
      <c r="C22" s="20">
        <f t="shared" ref="C22:AG23" si="5">+C16+C18+C20</f>
        <v>188</v>
      </c>
      <c r="D22" s="20">
        <f t="shared" si="5"/>
        <v>70</v>
      </c>
      <c r="E22" s="20">
        <f t="shared" si="5"/>
        <v>14</v>
      </c>
      <c r="F22" s="20">
        <f t="shared" si="5"/>
        <v>103</v>
      </c>
      <c r="G22" s="20">
        <f t="shared" si="5"/>
        <v>57</v>
      </c>
      <c r="H22" s="20">
        <f t="shared" si="5"/>
        <v>350</v>
      </c>
      <c r="I22" s="20">
        <f t="shared" si="5"/>
        <v>463</v>
      </c>
      <c r="J22" s="20">
        <f t="shared" si="5"/>
        <v>206</v>
      </c>
      <c r="K22" s="20">
        <f t="shared" si="5"/>
        <v>17</v>
      </c>
      <c r="L22" s="20">
        <f t="shared" si="5"/>
        <v>37</v>
      </c>
      <c r="M22" s="20">
        <f t="shared" si="5"/>
        <v>253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1845</v>
      </c>
    </row>
    <row r="23" spans="1:36" s="47" customFormat="1" x14ac:dyDescent="0.25">
      <c r="A23" s="48" t="s">
        <v>26</v>
      </c>
      <c r="B23" s="19">
        <f>+B17+B19+B21</f>
        <v>498.51000000000005</v>
      </c>
      <c r="C23" s="19">
        <f t="shared" si="5"/>
        <v>1077.24</v>
      </c>
      <c r="D23" s="19">
        <f t="shared" si="5"/>
        <v>401.1</v>
      </c>
      <c r="E23" s="19">
        <f t="shared" si="5"/>
        <v>80.22</v>
      </c>
      <c r="F23" s="19">
        <f t="shared" si="5"/>
        <v>590.19000000000005</v>
      </c>
      <c r="G23" s="19">
        <f t="shared" si="5"/>
        <v>326.61</v>
      </c>
      <c r="H23" s="19">
        <f t="shared" si="5"/>
        <v>2010.7</v>
      </c>
      <c r="I23" s="19">
        <f t="shared" si="5"/>
        <v>2659.01</v>
      </c>
      <c r="J23" s="19">
        <f t="shared" si="5"/>
        <v>1183.6199999999999</v>
      </c>
      <c r="K23" s="19">
        <f t="shared" si="5"/>
        <v>97.550000000000011</v>
      </c>
      <c r="L23" s="19">
        <f t="shared" si="5"/>
        <v>212.01000000000002</v>
      </c>
      <c r="M23" s="19">
        <f t="shared" si="5"/>
        <v>1452.74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10589.5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>
        <v>10.11</v>
      </c>
      <c r="I36" s="38"/>
      <c r="J36" s="38">
        <v>0</v>
      </c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10.11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58.132499999999993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58.132499999999993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10.11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10.11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58.132499999999993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58.132499999999993</v>
      </c>
    </row>
    <row r="40" spans="1:34" x14ac:dyDescent="0.25">
      <c r="A40" s="13" t="s">
        <v>43</v>
      </c>
      <c r="B40" s="36"/>
      <c r="C40" s="36">
        <v>19.170000000000002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19.170000000000002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109.84410000000001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109.84410000000001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>
        <v>39.549999999999997</v>
      </c>
      <c r="K44" s="38"/>
      <c r="L44" s="38"/>
      <c r="M44" s="38">
        <v>37.21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76.759999999999991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227.41249999999999</v>
      </c>
      <c r="K45" s="22">
        <f t="shared" si="18"/>
        <v>0</v>
      </c>
      <c r="L45" s="22">
        <f t="shared" si="18"/>
        <v>0</v>
      </c>
      <c r="M45" s="22">
        <f t="shared" si="18"/>
        <v>213.95750000000001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441.37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19.170000000000002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39.549999999999997</v>
      </c>
      <c r="K46" s="20">
        <f t="shared" si="19"/>
        <v>0</v>
      </c>
      <c r="L46" s="20">
        <f t="shared" si="19"/>
        <v>0</v>
      </c>
      <c r="M46" s="20">
        <f t="shared" si="19"/>
        <v>37.21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95.93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109.84410000000001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227.41249999999999</v>
      </c>
      <c r="K47" s="19">
        <f t="shared" si="19"/>
        <v>0</v>
      </c>
      <c r="L47" s="19">
        <f t="shared" si="19"/>
        <v>0</v>
      </c>
      <c r="M47" s="19">
        <f t="shared" si="19"/>
        <v>213.95750000000001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551.21410000000003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1141.5999999999999</v>
      </c>
      <c r="C49" s="44">
        <v>648.91999999999996</v>
      </c>
      <c r="D49" s="44">
        <v>476.82</v>
      </c>
      <c r="E49" s="44">
        <v>0</v>
      </c>
      <c r="F49" s="44">
        <v>0</v>
      </c>
      <c r="G49" s="44">
        <v>1138.8699999999999</v>
      </c>
      <c r="H49" s="44">
        <v>2485.66</v>
      </c>
      <c r="I49" s="44"/>
      <c r="J49" s="44">
        <v>2135.5</v>
      </c>
      <c r="K49" s="44"/>
      <c r="L49" s="44"/>
      <c r="M49" s="45">
        <v>1846.58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9873.9500000000007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>
        <v>421.72</v>
      </c>
      <c r="G50" s="44"/>
      <c r="H50" s="44"/>
      <c r="I50" s="44"/>
      <c r="J50" s="44"/>
      <c r="K50" s="44"/>
      <c r="L50" s="44">
        <v>250.85</v>
      </c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672.57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>
        <v>27.04</v>
      </c>
      <c r="F52" s="44"/>
      <c r="G52" s="44"/>
      <c r="H52" s="44">
        <v>418.58</v>
      </c>
      <c r="I52" s="44">
        <v>1992.99</v>
      </c>
      <c r="J52" s="44"/>
      <c r="K52" s="44">
        <v>42.79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2481.4</v>
      </c>
    </row>
    <row r="53" spans="1:34" x14ac:dyDescent="0.25">
      <c r="A53" s="17" t="s">
        <v>18</v>
      </c>
      <c r="B53" s="44">
        <v>400.73</v>
      </c>
      <c r="C53" s="44">
        <v>119.67</v>
      </c>
      <c r="D53" s="44">
        <v>213.21</v>
      </c>
      <c r="E53" s="44"/>
      <c r="F53" s="44">
        <v>41.56</v>
      </c>
      <c r="G53" s="44"/>
      <c r="H53" s="44">
        <v>406.73</v>
      </c>
      <c r="I53" s="44">
        <v>288.94</v>
      </c>
      <c r="J53" s="44">
        <v>365.52</v>
      </c>
      <c r="K53" s="44">
        <v>23.06</v>
      </c>
      <c r="L53" s="44">
        <v>48.02</v>
      </c>
      <c r="M53" s="45">
        <v>261.44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2168.88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15.92</v>
      </c>
      <c r="G54" s="44"/>
      <c r="H54" s="44"/>
      <c r="I54" s="44">
        <v>5.73</v>
      </c>
      <c r="J54" s="44"/>
      <c r="K54" s="44"/>
      <c r="L54" s="44"/>
      <c r="M54" s="45">
        <v>79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100.65</v>
      </c>
    </row>
    <row r="55" spans="1:34" x14ac:dyDescent="0.25">
      <c r="A55" s="17" t="s">
        <v>52</v>
      </c>
      <c r="B55" s="44">
        <v>55.04</v>
      </c>
      <c r="C55" s="44"/>
      <c r="D55" s="44">
        <v>0</v>
      </c>
      <c r="E55" s="44">
        <v>0</v>
      </c>
      <c r="F55" s="44"/>
      <c r="G55" s="44">
        <v>156.18</v>
      </c>
      <c r="H55" s="44">
        <v>66.739999999999995</v>
      </c>
      <c r="I55" s="44"/>
      <c r="J55" s="44">
        <v>256.8</v>
      </c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534.76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>
        <v>183.66</v>
      </c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183.66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2174.38</v>
      </c>
      <c r="C64" s="53">
        <f t="shared" ref="C64:AG64" si="21">+C15+C23+C31+C39+C47+C48+C49+C50+C51+C52+C53+C54+C55+C56+C57+C58+C59+C60+C61+C62+C63</f>
        <v>2024.6741000000002</v>
      </c>
      <c r="D64" s="53">
        <f t="shared" si="21"/>
        <v>1228.6300000000001</v>
      </c>
      <c r="E64" s="53">
        <f t="shared" si="21"/>
        <v>134.76</v>
      </c>
      <c r="F64" s="53">
        <f t="shared" si="21"/>
        <v>1089.3900000000001</v>
      </c>
      <c r="G64" s="53">
        <f t="shared" si="21"/>
        <v>1621.66</v>
      </c>
      <c r="H64" s="53">
        <f t="shared" si="21"/>
        <v>5662.5424999999996</v>
      </c>
      <c r="I64" s="53">
        <f t="shared" si="21"/>
        <v>5229.329999999999</v>
      </c>
      <c r="J64" s="53">
        <f t="shared" si="21"/>
        <v>4366.8525</v>
      </c>
      <c r="K64" s="53">
        <f t="shared" si="21"/>
        <v>163.9</v>
      </c>
      <c r="L64" s="53">
        <f t="shared" si="21"/>
        <v>531.88</v>
      </c>
      <c r="M64" s="53">
        <f t="shared" si="21"/>
        <v>3878.7774999999997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28106.776600000005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2192.3200000000002</v>
      </c>
      <c r="C67" s="57">
        <f t="shared" ref="C67:L67" si="23">C12</f>
        <v>2019.33</v>
      </c>
      <c r="D67" s="57">
        <f t="shared" si="23"/>
        <v>1228.1099999999999</v>
      </c>
      <c r="E67" s="57">
        <f t="shared" si="23"/>
        <v>134.56</v>
      </c>
      <c r="F67" s="57">
        <f t="shared" si="23"/>
        <v>1068.3900000000001</v>
      </c>
      <c r="G67" s="57">
        <f t="shared" si="23"/>
        <v>1562.56</v>
      </c>
      <c r="H67" s="57">
        <f t="shared" si="23"/>
        <v>5656.67</v>
      </c>
      <c r="I67" s="57">
        <f t="shared" si="23"/>
        <v>5227.3500000000004</v>
      </c>
      <c r="J67" s="57">
        <f t="shared" si="23"/>
        <v>4363.5600000000004</v>
      </c>
      <c r="K67" s="57">
        <f t="shared" si="23"/>
        <v>163.71</v>
      </c>
      <c r="L67" s="57">
        <f t="shared" si="23"/>
        <v>529.74</v>
      </c>
      <c r="M67" s="57">
        <f t="shared" si="22"/>
        <v>3874.74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28021.040000000001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2192.3200000000002</v>
      </c>
      <c r="C69" s="59">
        <f t="shared" ref="C69:AG69" si="25">+C67+C68</f>
        <v>2019.33</v>
      </c>
      <c r="D69" s="59">
        <f t="shared" si="25"/>
        <v>1228.1099999999999</v>
      </c>
      <c r="E69" s="59">
        <f t="shared" si="25"/>
        <v>134.56</v>
      </c>
      <c r="F69" s="59">
        <f t="shared" si="25"/>
        <v>1068.3900000000001</v>
      </c>
      <c r="G69" s="59">
        <f t="shared" si="25"/>
        <v>1562.56</v>
      </c>
      <c r="H69" s="59">
        <f t="shared" si="25"/>
        <v>5656.67</v>
      </c>
      <c r="I69" s="59">
        <f t="shared" si="25"/>
        <v>5227.3500000000004</v>
      </c>
      <c r="J69" s="59">
        <f t="shared" si="25"/>
        <v>4363.5600000000004</v>
      </c>
      <c r="K69" s="59">
        <f t="shared" si="25"/>
        <v>163.71</v>
      </c>
      <c r="L69" s="59">
        <f t="shared" si="25"/>
        <v>529.74</v>
      </c>
      <c r="M69" s="59">
        <f t="shared" si="25"/>
        <v>3874.74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28021.040000000001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-17.940000000000055</v>
      </c>
      <c r="C70" s="57">
        <f t="shared" si="26"/>
        <v>5.3441000000002532</v>
      </c>
      <c r="D70" s="57">
        <f t="shared" si="26"/>
        <v>0.52000000000020918</v>
      </c>
      <c r="E70" s="57">
        <f t="shared" si="26"/>
        <v>0.19999999999998863</v>
      </c>
      <c r="F70" s="57">
        <f t="shared" si="26"/>
        <v>21</v>
      </c>
      <c r="G70" s="57">
        <f t="shared" si="26"/>
        <v>59.100000000000136</v>
      </c>
      <c r="H70" s="57">
        <f t="shared" si="26"/>
        <v>5.8724999999994907</v>
      </c>
      <c r="I70" s="57">
        <f t="shared" si="26"/>
        <v>1.9799999999986539</v>
      </c>
      <c r="J70" s="57">
        <f t="shared" si="26"/>
        <v>3.2924999999995634</v>
      </c>
      <c r="K70" s="57">
        <f t="shared" si="26"/>
        <v>0.18999999999999773</v>
      </c>
      <c r="L70" s="57">
        <f t="shared" si="26"/>
        <v>2.1399999999999864</v>
      </c>
      <c r="M70" s="57">
        <f t="shared" si="26"/>
        <v>4.0374999999999091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85.736599999998134</v>
      </c>
    </row>
    <row r="71" spans="1:34" ht="112.5" customHeight="1" x14ac:dyDescent="0.25">
      <c r="A71" s="77" t="s">
        <v>96</v>
      </c>
      <c r="B71" s="14" t="s">
        <v>123</v>
      </c>
      <c r="C71" s="14"/>
      <c r="D71" s="14"/>
      <c r="E71" s="14"/>
      <c r="F71" s="14" t="s">
        <v>125</v>
      </c>
      <c r="G71" s="14" t="s">
        <v>126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124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70" sqref="AH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44768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>
        <v>5.74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5.75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2650.27</v>
      </c>
      <c r="C12" s="26">
        <v>2427.77</v>
      </c>
      <c r="D12" s="26">
        <v>2758.16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7836.2</v>
      </c>
      <c r="AI12" s="26">
        <v>7773.8</v>
      </c>
      <c r="AJ12" s="69">
        <f>+AI12-AH12</f>
        <v>-62.399999999999636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153.5</v>
      </c>
      <c r="C15" s="23">
        <v>138</v>
      </c>
      <c r="D15" s="23">
        <v>376.5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668</v>
      </c>
    </row>
    <row r="16" spans="1:36" s="32" customFormat="1" x14ac:dyDescent="0.25">
      <c r="A16" s="30" t="s">
        <v>20</v>
      </c>
      <c r="B16" s="31">
        <v>104</v>
      </c>
      <c r="C16" s="31">
        <v>93</v>
      </c>
      <c r="D16" s="31">
        <v>121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318</v>
      </c>
      <c r="AJ16" s="70"/>
    </row>
    <row r="17" spans="1:36" s="47" customFormat="1" x14ac:dyDescent="0.25">
      <c r="A17" s="46" t="s">
        <v>27</v>
      </c>
      <c r="B17" s="22">
        <f>B16*$B$8</f>
        <v>595.92000000000007</v>
      </c>
      <c r="C17" s="22">
        <f>C16*$B$8</f>
        <v>532.89</v>
      </c>
      <c r="D17" s="22">
        <f t="shared" ref="D17:AG17" si="2">D16*$B$8</f>
        <v>693.33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1822.1399999999999</v>
      </c>
    </row>
    <row r="18" spans="1:36" s="32" customFormat="1" x14ac:dyDescent="0.25">
      <c r="A18" s="30" t="s">
        <v>23</v>
      </c>
      <c r="B18" s="33"/>
      <c r="C18" s="33">
        <v>18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18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103.32000000000001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103.32000000000001</v>
      </c>
    </row>
    <row r="20" spans="1:36" s="32" customFormat="1" x14ac:dyDescent="0.25">
      <c r="A20" s="30" t="s">
        <v>24</v>
      </c>
      <c r="B20" s="33"/>
      <c r="C20" s="33">
        <v>43</v>
      </c>
      <c r="D20" s="33">
        <v>20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63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247.25</v>
      </c>
      <c r="D21" s="22">
        <f t="shared" si="4"/>
        <v>115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362.25</v>
      </c>
    </row>
    <row r="22" spans="1:36" s="47" customFormat="1" x14ac:dyDescent="0.25">
      <c r="A22" s="48" t="s">
        <v>25</v>
      </c>
      <c r="B22" s="20">
        <f>+B16+B18+B20</f>
        <v>104</v>
      </c>
      <c r="C22" s="20">
        <f t="shared" ref="C22:AG23" si="5">+C16+C18+C20</f>
        <v>154</v>
      </c>
      <c r="D22" s="20">
        <f t="shared" si="5"/>
        <v>141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399</v>
      </c>
    </row>
    <row r="23" spans="1:36" s="47" customFormat="1" x14ac:dyDescent="0.25">
      <c r="A23" s="48" t="s">
        <v>26</v>
      </c>
      <c r="B23" s="19">
        <f>+B17+B19+B21</f>
        <v>595.92000000000007</v>
      </c>
      <c r="C23" s="19">
        <f t="shared" si="5"/>
        <v>883.46</v>
      </c>
      <c r="D23" s="19">
        <f t="shared" si="5"/>
        <v>808.33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2287.71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1521.6</v>
      </c>
      <c r="C49" s="44">
        <v>1209.99</v>
      </c>
      <c r="D49" s="44">
        <v>1161.5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3893.09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246.55</v>
      </c>
      <c r="C53" s="44">
        <v>200.65</v>
      </c>
      <c r="D53" s="44">
        <v>387.7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834.90000000000009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134.99</v>
      </c>
      <c r="C55" s="44"/>
      <c r="D55" s="44">
        <v>23.49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158.48000000000002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2652.5600000000004</v>
      </c>
      <c r="C64" s="53">
        <f t="shared" ref="C64:AG64" si="21">+C15+C23+C31+C39+C47+C48+C49+C50+C51+C52+C53+C54+C55+C56+C57+C58+C59+C60+C61+C62+C63</f>
        <v>2432.1</v>
      </c>
      <c r="D64" s="53">
        <f t="shared" si="21"/>
        <v>2757.5199999999995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7842.1799999999994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2650.27</v>
      </c>
      <c r="C67" s="57">
        <f t="shared" ref="C67:L67" si="23">C12</f>
        <v>2427.77</v>
      </c>
      <c r="D67" s="57">
        <f t="shared" si="23"/>
        <v>2758.16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7836.2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2650.27</v>
      </c>
      <c r="C69" s="59">
        <f t="shared" ref="C69:AG69" si="25">+C67+C68</f>
        <v>2427.77</v>
      </c>
      <c r="D69" s="59">
        <f t="shared" si="25"/>
        <v>2758.16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7836.2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2.2900000000004184</v>
      </c>
      <c r="C70" s="57">
        <f t="shared" si="26"/>
        <v>4.3299999999999272</v>
      </c>
      <c r="D70" s="57">
        <f t="shared" si="26"/>
        <v>-0.64000000000032742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5.9800000000000182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>
        <v>5.75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5230.99</v>
      </c>
      <c r="C12" s="26">
        <v>3972.74</v>
      </c>
      <c r="D12" s="26">
        <v>2700.63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11904.36</v>
      </c>
      <c r="AI12" s="26">
        <v>11819.9</v>
      </c>
      <c r="AJ12" s="69">
        <f>+AI12-AH12</f>
        <v>-84.460000000000946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894.5</v>
      </c>
      <c r="C15" s="23">
        <v>610.5</v>
      </c>
      <c r="D15" s="23">
        <v>617.5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2122.5</v>
      </c>
    </row>
    <row r="16" spans="1:36" s="32" customFormat="1" x14ac:dyDescent="0.25">
      <c r="A16" s="30" t="s">
        <v>20</v>
      </c>
      <c r="B16" s="31">
        <v>323</v>
      </c>
      <c r="C16" s="31">
        <v>198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521</v>
      </c>
      <c r="AJ16" s="70"/>
    </row>
    <row r="17" spans="1:36" s="47" customFormat="1" x14ac:dyDescent="0.25">
      <c r="A17" s="46" t="s">
        <v>27</v>
      </c>
      <c r="B17" s="22">
        <f>B16*$B$8</f>
        <v>1850.7900000000002</v>
      </c>
      <c r="C17" s="22">
        <f>C16*$B$8</f>
        <v>1134.5400000000002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2985.3300000000004</v>
      </c>
    </row>
    <row r="18" spans="1:36" s="32" customFormat="1" x14ac:dyDescent="0.25">
      <c r="A18" s="30" t="s">
        <v>23</v>
      </c>
      <c r="B18" s="33">
        <v>1</v>
      </c>
      <c r="C18" s="33">
        <v>4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</v>
      </c>
      <c r="AJ18" s="70"/>
    </row>
    <row r="19" spans="1:36" s="47" customFormat="1" x14ac:dyDescent="0.25">
      <c r="A19" s="46" t="s">
        <v>27</v>
      </c>
      <c r="B19" s="22">
        <f>B18*$B$9</f>
        <v>5.75</v>
      </c>
      <c r="C19" s="22">
        <f t="shared" ref="C19:AG19" si="3">C18*$B$9</f>
        <v>23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28.75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324</v>
      </c>
      <c r="C22" s="20">
        <f t="shared" ref="C22:AG23" si="5">+C16+C18+C20</f>
        <v>202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526</v>
      </c>
    </row>
    <row r="23" spans="1:36" s="47" customFormat="1" x14ac:dyDescent="0.25">
      <c r="A23" s="48" t="s">
        <v>26</v>
      </c>
      <c r="B23" s="19">
        <f>+B17+B19+B21</f>
        <v>1856.5400000000002</v>
      </c>
      <c r="C23" s="19">
        <f t="shared" si="5"/>
        <v>1157.5400000000002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3014.0800000000004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23.77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23.77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136.2021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136.2021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23.77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23.77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136.2021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136.2021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1709.35</v>
      </c>
      <c r="C49" s="44">
        <v>1540.32</v>
      </c>
      <c r="D49" s="44">
        <v>1412.3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4661.97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775.33</v>
      </c>
      <c r="C53" s="44">
        <v>514.97</v>
      </c>
      <c r="D53" s="44">
        <v>643.91999999999996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1934.2200000000003</v>
      </c>
    </row>
    <row r="54" spans="1:34" x14ac:dyDescent="0.25">
      <c r="A54" s="17" t="s">
        <v>114</v>
      </c>
      <c r="B54" s="44"/>
      <c r="C54" s="44">
        <v>15.1</v>
      </c>
      <c r="D54" s="44">
        <v>32.049999999999997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47.15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5235.7199999999993</v>
      </c>
      <c r="C64" s="53">
        <f t="shared" ref="C64:AG64" si="21">+C15+C23+C31+C39+C47+C48+C49+C50+C51+C52+C53+C54+C55+C56+C57+C58+C59+C60+C61+C62+C63</f>
        <v>3974.6321000000003</v>
      </c>
      <c r="D64" s="53">
        <f t="shared" si="21"/>
        <v>2705.77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11916.122100000001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5230.99</v>
      </c>
      <c r="C67" s="57">
        <f t="shared" ref="C67:L67" si="23">C12</f>
        <v>3972.74</v>
      </c>
      <c r="D67" s="57">
        <f t="shared" si="23"/>
        <v>2700.63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11904.36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5230.99</v>
      </c>
      <c r="C69" s="59">
        <f t="shared" ref="C69:AG69" si="25">+C67+C68</f>
        <v>3972.74</v>
      </c>
      <c r="D69" s="59">
        <f t="shared" si="25"/>
        <v>2700.63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11904.36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4.7299999999995634</v>
      </c>
      <c r="C70" s="57">
        <f t="shared" si="26"/>
        <v>1.8921000000004824</v>
      </c>
      <c r="D70" s="57">
        <f t="shared" si="26"/>
        <v>5.1399999999998727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11.762099999999919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2" activePane="bottomRight" state="frozen"/>
      <selection pane="topRight" activeCell="B1" sqref="B1"/>
      <selection pane="bottomLeft" activeCell="A5" sqref="A5"/>
      <selection pane="bottomRight" activeCell="B19" sqref="B1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>
        <v>5.74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5.75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829.9</v>
      </c>
      <c r="C12" s="26">
        <v>1701.87</v>
      </c>
      <c r="D12" s="26">
        <v>0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2531.77</v>
      </c>
      <c r="AI12" s="26"/>
      <c r="AJ12" s="69">
        <f>+AI12-AH12</f>
        <v>-2531.77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52.5</v>
      </c>
      <c r="C15" s="23">
        <v>225.5</v>
      </c>
      <c r="D15" s="23">
        <v>0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278</v>
      </c>
    </row>
    <row r="16" spans="1:36" s="32" customFormat="1" x14ac:dyDescent="0.25">
      <c r="A16" s="30" t="s">
        <v>20</v>
      </c>
      <c r="B16" s="31">
        <v>50</v>
      </c>
      <c r="C16" s="31">
        <v>65</v>
      </c>
      <c r="D16" s="31">
        <v>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115</v>
      </c>
      <c r="AJ16" s="70"/>
    </row>
    <row r="17" spans="1:36" s="47" customFormat="1" x14ac:dyDescent="0.25">
      <c r="A17" s="46" t="s">
        <v>27</v>
      </c>
      <c r="B17" s="22">
        <f>B16*$B$8</f>
        <v>286.5</v>
      </c>
      <c r="C17" s="22">
        <f>C16*$B$8</f>
        <v>372.45000000000005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658.95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>
        <v>83</v>
      </c>
      <c r="D20" s="33">
        <v>0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83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477.25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477.25</v>
      </c>
    </row>
    <row r="22" spans="1:36" s="47" customFormat="1" x14ac:dyDescent="0.25">
      <c r="A22" s="48" t="s">
        <v>25</v>
      </c>
      <c r="B22" s="20">
        <f>+B16+B18+B20</f>
        <v>50</v>
      </c>
      <c r="C22" s="20">
        <f t="shared" ref="C22:AG23" si="5">+C16+C18+C20</f>
        <v>148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198</v>
      </c>
    </row>
    <row r="23" spans="1:36" s="47" customFormat="1" x14ac:dyDescent="0.25">
      <c r="A23" s="48" t="s">
        <v>26</v>
      </c>
      <c r="B23" s="19">
        <f>+B17+B19+B21</f>
        <v>286.5</v>
      </c>
      <c r="C23" s="19">
        <f t="shared" si="5"/>
        <v>849.7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1136.2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449.99</v>
      </c>
      <c r="C49" s="44">
        <v>395.67</v>
      </c>
      <c r="D49" s="44">
        <v>0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845.66000000000008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136.28</v>
      </c>
      <c r="D53" s="44">
        <v>0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136.28</v>
      </c>
    </row>
    <row r="54" spans="1:34" x14ac:dyDescent="0.25">
      <c r="A54" s="17" t="s">
        <v>114</v>
      </c>
      <c r="B54" s="44"/>
      <c r="C54" s="44">
        <v>13.92</v>
      </c>
      <c r="D54" s="44">
        <v>0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13.92</v>
      </c>
    </row>
    <row r="55" spans="1:34" x14ac:dyDescent="0.25">
      <c r="A55" s="17" t="s">
        <v>52</v>
      </c>
      <c r="B55" s="44">
        <v>43.49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43.49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832.48</v>
      </c>
      <c r="C64" s="53">
        <f t="shared" ref="C64:AG64" si="21">+C15+C23+C31+C39+C47+C48+C49+C50+C51+C52+C53+C54+C55+C56+C57+C58+C59+C60+C61+C62+C63</f>
        <v>1621.0700000000002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2453.5500000000002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829.9</v>
      </c>
      <c r="C67" s="57">
        <f t="shared" ref="C67:L67" si="23">C12</f>
        <v>1701.87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2531.77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829.9</v>
      </c>
      <c r="C69" s="59">
        <f t="shared" ref="C69:AG69" si="25">+C67+C68</f>
        <v>1701.87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2531.77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2.5800000000000409</v>
      </c>
      <c r="C70" s="57">
        <f t="shared" si="26"/>
        <v>-80.799999999999727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-78.219999999999686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4" activePane="bottomRight" state="frozen"/>
      <selection pane="topRight" activeCell="B1" sqref="B1"/>
      <selection pane="bottomLeft" activeCell="A5" sqref="A5"/>
      <selection pane="bottomRight" activeCell="AH34" sqref="AH3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>
        <v>5.75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488.24</v>
      </c>
      <c r="C12" s="26">
        <v>1117.8900000000001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1606.13</v>
      </c>
      <c r="AI12" s="26">
        <v>1606.13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109.5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109.5</v>
      </c>
    </row>
    <row r="16" spans="1:36" s="32" customFormat="1" x14ac:dyDescent="0.25">
      <c r="A16" s="30" t="s">
        <v>20</v>
      </c>
      <c r="B16" s="31">
        <v>35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35</v>
      </c>
      <c r="AJ16" s="70"/>
    </row>
    <row r="17" spans="1:36" s="47" customFormat="1" x14ac:dyDescent="0.25">
      <c r="A17" s="46" t="s">
        <v>27</v>
      </c>
      <c r="B17" s="22">
        <f>B16*$B$8</f>
        <v>200.55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200.55</v>
      </c>
    </row>
    <row r="18" spans="1:36" s="32" customFormat="1" x14ac:dyDescent="0.25">
      <c r="A18" s="30" t="s">
        <v>23</v>
      </c>
      <c r="B18" s="33"/>
      <c r="C18" s="33">
        <v>54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54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310.5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310.5</v>
      </c>
    </row>
    <row r="20" spans="1:36" s="32" customFormat="1" x14ac:dyDescent="0.25">
      <c r="A20" s="30" t="s">
        <v>24</v>
      </c>
      <c r="B20" s="33"/>
      <c r="C20" s="33">
        <v>0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35</v>
      </c>
      <c r="C22" s="20">
        <f t="shared" ref="C22:AG23" si="5">+C16+C18+C20</f>
        <v>54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89</v>
      </c>
    </row>
    <row r="23" spans="1:36" s="47" customFormat="1" x14ac:dyDescent="0.25">
      <c r="A23" s="48" t="s">
        <v>26</v>
      </c>
      <c r="B23" s="19">
        <f>+B17+B19+B21</f>
        <v>200.55</v>
      </c>
      <c r="C23" s="19">
        <f t="shared" si="5"/>
        <v>310.5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511.05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112.04</v>
      </c>
      <c r="C49" s="44">
        <v>696.31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808.34999999999991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68.67</v>
      </c>
      <c r="C53" s="44">
        <v>78.260000000000005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146.93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41.26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41.26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490.76000000000005</v>
      </c>
      <c r="C64" s="53">
        <f t="shared" ref="C64:AG64" si="21">+C15+C23+C31+C39+C47+C48+C49+C50+C51+C52+C53+C54+C55+C56+C57+C58+C59+C60+C61+C62+C63</f>
        <v>1126.33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1617.09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488.24</v>
      </c>
      <c r="C67" s="57">
        <f t="shared" ref="C67:L67" si="23">C12</f>
        <v>1117.8900000000001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1606.13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488.24</v>
      </c>
      <c r="C69" s="59">
        <f t="shared" ref="C69:AG69" si="25">+C67+C68</f>
        <v>1117.8900000000001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1606.13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2.5200000000000387</v>
      </c>
      <c r="C70" s="57">
        <f t="shared" si="26"/>
        <v>8.4399999999998272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10.959999999999866</v>
      </c>
    </row>
    <row r="71" spans="1:34" ht="96" customHeight="1" x14ac:dyDescent="0.25">
      <c r="A71" s="77" t="s">
        <v>96</v>
      </c>
      <c r="B71" s="14"/>
      <c r="C71" s="14" t="s">
        <v>128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>
        <v>5.74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5.75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1148.5899999999999</v>
      </c>
      <c r="C12" s="26">
        <v>4437.4799999999996</v>
      </c>
      <c r="D12" s="26">
        <v>3173.49</v>
      </c>
      <c r="E12" s="26">
        <v>3509.99</v>
      </c>
      <c r="F12" s="26">
        <v>2661.28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14930.83</v>
      </c>
      <c r="AI12" s="26">
        <v>14773.79</v>
      </c>
      <c r="AJ12" s="69">
        <f>+AI12-AH12</f>
        <v>-157.03999999999905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114.5</v>
      </c>
      <c r="C15" s="23">
        <v>553</v>
      </c>
      <c r="D15" s="23">
        <v>131</v>
      </c>
      <c r="E15" s="23">
        <v>499.5</v>
      </c>
      <c r="F15" s="23">
        <v>353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1651</v>
      </c>
    </row>
    <row r="16" spans="1:36" s="32" customFormat="1" x14ac:dyDescent="0.25">
      <c r="A16" s="30" t="s">
        <v>20</v>
      </c>
      <c r="B16" s="31">
        <v>78</v>
      </c>
      <c r="C16" s="31">
        <v>203</v>
      </c>
      <c r="D16" s="31">
        <v>209</v>
      </c>
      <c r="E16" s="31">
        <v>206</v>
      </c>
      <c r="F16" s="31">
        <v>109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805</v>
      </c>
      <c r="AJ16" s="70"/>
    </row>
    <row r="17" spans="1:36" s="47" customFormat="1" x14ac:dyDescent="0.25">
      <c r="A17" s="46" t="s">
        <v>27</v>
      </c>
      <c r="B17" s="22">
        <f>B16*$B$8</f>
        <v>446.94000000000005</v>
      </c>
      <c r="C17" s="22">
        <f>C16*$B$8</f>
        <v>1163.19</v>
      </c>
      <c r="D17" s="22">
        <f t="shared" ref="D17:AG17" si="2">D16*$B$8</f>
        <v>1197.5700000000002</v>
      </c>
      <c r="E17" s="22">
        <f t="shared" si="2"/>
        <v>1180.3800000000001</v>
      </c>
      <c r="F17" s="22">
        <f t="shared" si="2"/>
        <v>624.57000000000005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4612.6500000000005</v>
      </c>
    </row>
    <row r="18" spans="1:36" s="32" customFormat="1" x14ac:dyDescent="0.25">
      <c r="A18" s="30" t="s">
        <v>23</v>
      </c>
      <c r="B18" s="33"/>
      <c r="C18" s="33">
        <v>9</v>
      </c>
      <c r="D18" s="33"/>
      <c r="E18" s="33">
        <v>9</v>
      </c>
      <c r="F18" s="33">
        <v>43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61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51.660000000000004</v>
      </c>
      <c r="D19" s="22">
        <f t="shared" si="3"/>
        <v>0</v>
      </c>
      <c r="E19" s="22">
        <f t="shared" si="3"/>
        <v>51.660000000000004</v>
      </c>
      <c r="F19" s="22">
        <f t="shared" si="3"/>
        <v>246.82000000000002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350.14000000000004</v>
      </c>
    </row>
    <row r="20" spans="1:36" s="32" customFormat="1" x14ac:dyDescent="0.25">
      <c r="A20" s="30" t="s">
        <v>24</v>
      </c>
      <c r="B20" s="33"/>
      <c r="C20" s="33">
        <v>58</v>
      </c>
      <c r="D20" s="33"/>
      <c r="E20" s="33">
        <v>62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120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333.5</v>
      </c>
      <c r="D21" s="22">
        <f t="shared" si="4"/>
        <v>0</v>
      </c>
      <c r="E21" s="22">
        <f t="shared" si="4"/>
        <v>356.5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690</v>
      </c>
    </row>
    <row r="22" spans="1:36" s="47" customFormat="1" x14ac:dyDescent="0.25">
      <c r="A22" s="48" t="s">
        <v>25</v>
      </c>
      <c r="B22" s="20">
        <f>+B16+B18+B20</f>
        <v>78</v>
      </c>
      <c r="C22" s="20">
        <f t="shared" ref="C22:AG23" si="5">+C16+C18+C20</f>
        <v>270</v>
      </c>
      <c r="D22" s="20">
        <f t="shared" si="5"/>
        <v>209</v>
      </c>
      <c r="E22" s="20">
        <f t="shared" si="5"/>
        <v>277</v>
      </c>
      <c r="F22" s="20">
        <f t="shared" si="5"/>
        <v>152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986</v>
      </c>
    </row>
    <row r="23" spans="1:36" s="47" customFormat="1" x14ac:dyDescent="0.25">
      <c r="A23" s="48" t="s">
        <v>26</v>
      </c>
      <c r="B23" s="19">
        <f>+B17+B19+B21</f>
        <v>446.94000000000005</v>
      </c>
      <c r="C23" s="19">
        <f t="shared" si="5"/>
        <v>1548.3500000000001</v>
      </c>
      <c r="D23" s="19">
        <f t="shared" si="5"/>
        <v>1197.5700000000002</v>
      </c>
      <c r="E23" s="19">
        <f t="shared" si="5"/>
        <v>1588.5400000000002</v>
      </c>
      <c r="F23" s="19">
        <f t="shared" si="5"/>
        <v>871.3900000000001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5652.7900000000009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37.54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37.54</v>
      </c>
    </row>
    <row r="41" spans="1:34" s="47" customFormat="1" x14ac:dyDescent="0.25">
      <c r="A41" s="46" t="s">
        <v>44</v>
      </c>
      <c r="B41" s="22">
        <f>B40*$B$8</f>
        <v>215.10420000000002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215.10420000000002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37.54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37.54</v>
      </c>
    </row>
    <row r="47" spans="1:34" s="47" customFormat="1" x14ac:dyDescent="0.25">
      <c r="A47" s="48" t="s">
        <v>48</v>
      </c>
      <c r="B47" s="19">
        <f>+B41+B43+B45</f>
        <v>215.10420000000002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215.10420000000002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347.45</v>
      </c>
      <c r="C49" s="44">
        <v>1906.33</v>
      </c>
      <c r="D49" s="44"/>
      <c r="E49" s="44"/>
      <c r="F49" s="44">
        <v>1335.07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3588.8499999999995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1613.21</v>
      </c>
      <c r="E52" s="44">
        <v>1180.48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2793.69</v>
      </c>
    </row>
    <row r="53" spans="1:34" x14ac:dyDescent="0.25">
      <c r="A53" s="17" t="s">
        <v>18</v>
      </c>
      <c r="B53" s="44">
        <v>25.49</v>
      </c>
      <c r="C53" s="44">
        <v>373.27</v>
      </c>
      <c r="D53" s="44">
        <v>237.6</v>
      </c>
      <c r="E53" s="44">
        <v>213.83</v>
      </c>
      <c r="F53" s="44">
        <v>101.36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951.55000000000007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67.52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67.52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>
        <v>31.9</v>
      </c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31.9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1149.4842000000001</v>
      </c>
      <c r="C64" s="53">
        <f t="shared" ref="C64:AG64" si="21">+C15+C23+C31+C39+C47+C48+C49+C50+C51+C52+C53+C54+C55+C56+C57+C58+C59+C60+C61+C62+C63</f>
        <v>4448.4700000000012</v>
      </c>
      <c r="D64" s="53">
        <f t="shared" si="21"/>
        <v>3179.38</v>
      </c>
      <c r="E64" s="53">
        <f t="shared" si="21"/>
        <v>3514.25</v>
      </c>
      <c r="F64" s="53">
        <f t="shared" si="21"/>
        <v>2660.82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14952.404200000001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1148.5899999999999</v>
      </c>
      <c r="C67" s="57">
        <f t="shared" ref="C67:L67" si="23">C12</f>
        <v>4437.4799999999996</v>
      </c>
      <c r="D67" s="57">
        <f t="shared" si="23"/>
        <v>3173.49</v>
      </c>
      <c r="E67" s="57">
        <f t="shared" si="23"/>
        <v>3509.99</v>
      </c>
      <c r="F67" s="57">
        <f t="shared" si="23"/>
        <v>2661.28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14930.83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1148.5899999999999</v>
      </c>
      <c r="C69" s="59">
        <f t="shared" ref="C69:AG69" si="25">+C67+C68</f>
        <v>4437.4799999999996</v>
      </c>
      <c r="D69" s="59">
        <f t="shared" si="25"/>
        <v>3173.49</v>
      </c>
      <c r="E69" s="59">
        <f t="shared" si="25"/>
        <v>3509.99</v>
      </c>
      <c r="F69" s="59">
        <f t="shared" si="25"/>
        <v>2661.28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14930.83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0.89420000000018263</v>
      </c>
      <c r="C70" s="57">
        <f t="shared" si="26"/>
        <v>10.990000000001601</v>
      </c>
      <c r="D70" s="57">
        <f t="shared" si="26"/>
        <v>5.8900000000003274</v>
      </c>
      <c r="E70" s="57">
        <f t="shared" si="26"/>
        <v>4.2600000000002183</v>
      </c>
      <c r="F70" s="57">
        <f t="shared" si="26"/>
        <v>-0.46000000000003638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21.574200000002293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2022-07-28T18:41:46Z</dcterms:modified>
</cp:coreProperties>
</file>