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2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H64" i="152"/>
  <c r="H70" i="152" s="1"/>
  <c r="E64" i="149"/>
  <c r="E70" i="149" s="1"/>
  <c r="P64" i="152"/>
  <c r="P70" i="152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E47" i="40"/>
  <c r="W47" i="40"/>
  <c r="AB39" i="40"/>
  <c r="AG23" i="40"/>
  <c r="U23" i="40"/>
  <c r="AA47" i="40"/>
  <c r="AD39" i="40"/>
  <c r="X39" i="40"/>
  <c r="AB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AB64" i="40"/>
  <c r="AB70" i="40" s="1"/>
  <c r="Y64" i="40"/>
  <c r="Y70" i="40" s="1"/>
  <c r="Z64" i="40"/>
  <c r="Z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G23" i="40"/>
  <c r="E23" i="40"/>
  <c r="L39" i="40"/>
  <c r="F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<sst xmlns="http://schemas.openxmlformats.org/spreadsheetml/2006/main" count="764" uniqueCount="149">
  <si>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</si>
  <si>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</si>
  <si>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</si>
  <si>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</si>
  <si>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</si>
  <si>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</si>
  <si>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</si>
  <si>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</si>
  <si>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</si>
  <si>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</si>
  <si>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</si>
  <si>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</si>
  <si>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</si>
  <si>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</si>
  <si>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</si>
  <si>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</si>
  <si>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</si>
  <si>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</si>
  <si>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</si>
  <si>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</si>
  <si>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</si>
  <si>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</si>
  <si>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</si>
  <si>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</si>
  <si>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</si>
  <si>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</si>
  <si>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</si>
  <si>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</si>
  <si>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</si>
  <si>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</si>
  <si>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</si>
  <si>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</si>
  <si>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</si>
  <si>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</si>
  <si>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</si>
  <si>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</si>
  <si>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</si>
  <si>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</si>
  <si>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</si>
  <si>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</si>
  <si>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</si>
  <si>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</si>
  <si>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</si>
  <si>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</si>
  <si>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</si>
  <si>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</si>
  <si>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</si>
  <si>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</si>
  <si>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</si>
  <si>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</si>
  <si>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</si>
  <si>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</si>
  <si>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</si>
  <si>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</si>
  <si>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</si>
  <si>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</si>
  <si>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</si>
  <si>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</si>
  <si>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</si>
  <si>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</si>
  <si>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</si>
  <si>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</si>
  <si>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</si>
  <si>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</si>
  <si>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</si>
  <si>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</si>
  <si>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</si>
  <si>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</si>
  <si>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</si>
  <si>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</si>
  <si>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</si>
  <si>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</si>
  <si>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</si>
  <si>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</si>
  <si>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</si>
  <si>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</si>
  <si>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</si>
  <si>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</si>
  <si>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</si>
  <si>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</si>
  <si>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</si>
  <si>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</si>
  <si>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</si>
  <si>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</si>
  <si>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</si>
  <si>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</si>
  <si>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</si>
  <si>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</si>
  <si>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</si>
  <si>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</si>
  <si>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</si>
  <si>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</si>
  <si>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</si>
  <si>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</si>
  <si>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</si>
  <si>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</si>
  <si>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</si>
  <si>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</si>
  <si>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</si>
  <si>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</si>
  <si>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</si>
  <si>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</si>
  <si>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</si>
  <si>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</si>
  <si>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</si>
  <si>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</si>
  <si>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</si>
  <si>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</si>
  <si>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</si>
  <si>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</si>
  <si>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</si>
  <si>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</si>
  <si>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</si>
  <si>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</si>
  <si>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</si>
  <si>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</si>
  <si>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</si>
  <si>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</si>
  <si>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</si>
  <si>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</si>
  <si>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</si>
  <si>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</si>
  <si>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</si>
  <si>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9 AL F/C</t>
  </si>
  <si>
    <t>26F/C</t>
  </si>
  <si>
    <t>SOBRANTE POR BIOPA</t>
  </si>
  <si>
    <t>GO 7290#25.17.1404#</t>
  </si>
  <si>
    <t>PAGO CRISTOBAL 3 MIL</t>
  </si>
  <si>
    <t>PAGO ALIRIO 260.10</t>
  </si>
  <si>
    <t>REBAJADOS DEL P/PRO</t>
  </si>
  <si>
    <t>SOBRANTE PERTENECE</t>
  </si>
  <si>
    <t>PERIODICO 7.00</t>
  </si>
  <si>
    <t>ARRASTRO VENTA DEL</t>
  </si>
  <si>
    <t>PUNTO DEL DIA ANTE</t>
  </si>
  <si>
    <t>RIOR</t>
  </si>
  <si>
    <t>INTERCAMBIODE 2$</t>
  </si>
  <si>
    <t>POR 2EUROS</t>
  </si>
  <si>
    <t>FALTANTE EN EFECTIV</t>
  </si>
  <si>
    <t>FALTANTE DE 20$</t>
  </si>
  <si>
    <t>F/C 2.00</t>
  </si>
  <si>
    <t>151.50F/C</t>
  </si>
  <si>
    <t>F/C59.50</t>
  </si>
  <si>
    <t>FALTANTE EN EFECTIVO</t>
  </si>
  <si>
    <t>FALTANTE EN EFECT</t>
  </si>
  <si>
    <t>23F/C</t>
  </si>
  <si>
    <t>F/C 5.50 COMPARTIO</t>
  </si>
  <si>
    <t>PUNTO CON C/5</t>
  </si>
  <si>
    <t>PASO PUNTO POR C/4</t>
  </si>
  <si>
    <t>F/C12.00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</si>
</sst>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75727.13</v>
      </c>
      <c r="C2" s="43">
        <f>MODELO!AH12</f>
        <v>41466.689999999995</v>
      </c>
      <c r="D2" s="43">
        <f>EXQUISITECES!AH12</f>
        <v>8742.2400000000016</v>
      </c>
      <c r="E2" s="43">
        <f>HOYADA!AH12</f>
        <v>12929.01</v>
      </c>
      <c r="F2" s="43">
        <f>FARMASTOP!AH12</f>
        <v>2482.91</v>
      </c>
      <c r="G2" s="43">
        <f>BOCAS!AH12</f>
        <v>10032.41</v>
      </c>
      <c r="H2" s="43">
        <f>LAGUNETICA!AH12</f>
        <v>20226.080000000002</v>
      </c>
      <c r="I2" s="43">
        <f>SANANTONIO!AH12</f>
        <v>0</v>
      </c>
      <c r="J2" s="43">
        <f>SUM(B2:I2)</f>
        <v>171606.47000000003</v>
      </c>
    </row>
    <row r="3" spans="1:10" x14ac:dyDescent="0.25">
      <c r="A3" s="46" t="s">
        <v>0</v>
      </c>
      <c r="B3" s="43">
        <f>AUTOMERCADO!AH15</f>
        <v>1421</v>
      </c>
      <c r="C3" s="43">
        <f>MODELO!AH15</f>
        <v>1919.5</v>
      </c>
      <c r="D3" s="43">
        <f>EXQUISITECES!AH15</f>
        <v>218</v>
      </c>
      <c r="E3" s="43">
        <f>HOYADA!AH15</f>
        <v>1736</v>
      </c>
      <c r="F3" s="43">
        <f>FARMASTOP!AH15</f>
        <v>163</v>
      </c>
      <c r="G3" s="43">
        <f>BOCAS!AH15</f>
        <v>38.5</v>
      </c>
      <c r="H3" s="43">
        <f>LAGUNETICA!AH15</f>
        <v>1617.5</v>
      </c>
      <c r="I3" s="43">
        <f>SANANTONIO!AH15</f>
        <v>0</v>
      </c>
      <c r="J3" s="43">
        <f t="shared" ref="J3:J52" si="0">SUM(B3:I3)</f>
        <v>7113.5</v>
      </c>
    </row>
    <row r="4" spans="1:10" x14ac:dyDescent="0.25">
      <c r="A4" s="73" t="s">
        <v>20</v>
      </c>
      <c r="B4" s="43">
        <f>AUTOMERCADO!AH16</f>
        <v>2308</v>
      </c>
      <c r="C4" s="43">
        <f>MODELO!AH16</f>
        <v>1497</v>
      </c>
      <c r="D4" s="43">
        <f>EXQUISITECES!AH16</f>
        <v>259</v>
      </c>
      <c r="E4" s="43">
        <f>HOYADA!AH16</f>
        <v>138</v>
      </c>
      <c r="F4" s="43">
        <f>FARMASTOP!AH16</f>
        <v>100</v>
      </c>
      <c r="G4" s="43">
        <f>BOCAS!AH16</f>
        <v>0</v>
      </c>
      <c r="H4" s="43">
        <f>LAGUNETICA!AH16</f>
        <v>510</v>
      </c>
      <c r="I4" s="43">
        <f>SANANTONIO!AH16</f>
        <v>0</v>
      </c>
      <c r="J4" s="43">
        <f t="shared" si="0"/>
        <v>4812</v>
      </c>
    </row>
    <row r="5" spans="1:10" x14ac:dyDescent="0.25">
      <c r="A5" s="46" t="s">
        <v>27</v>
      </c>
      <c r="B5" s="43">
        <f>AUTOMERCADO!AH17</f>
        <v>13363.320000000002</v>
      </c>
      <c r="C5" s="43">
        <f>MODELO!AH17</f>
        <v>8667.630000000001</v>
      </c>
      <c r="D5" s="43">
        <f>EXQUISITECES!AH17</f>
        <v>1497.02</v>
      </c>
      <c r="E5" s="43">
        <f>HOYADA!AH17</f>
        <v>799.02</v>
      </c>
      <c r="F5" s="43">
        <f>FARMASTOP!AH17</f>
        <v>579</v>
      </c>
      <c r="G5" s="43">
        <f>BOCAS!AH17</f>
        <v>0</v>
      </c>
      <c r="H5" s="43">
        <f>LAGUNETICA!AH17</f>
        <v>2952.8999999999996</v>
      </c>
      <c r="I5" s="43">
        <f>SANANTONIO!AH17</f>
        <v>0</v>
      </c>
      <c r="J5" s="43">
        <f t="shared" si="0"/>
        <v>27858.890000000007</v>
      </c>
    </row>
    <row r="6" spans="1:10" x14ac:dyDescent="0.25">
      <c r="A6" s="73" t="s">
        <v>23</v>
      </c>
      <c r="B6" s="43">
        <f>AUTOMERCADO!AH18</f>
        <v>2504</v>
      </c>
      <c r="C6" s="43">
        <f>MODELO!AH18</f>
        <v>790</v>
      </c>
      <c r="D6" s="43">
        <f>EXQUISITECES!AH18</f>
        <v>228</v>
      </c>
      <c r="E6" s="43">
        <f>HOYADA!AH18</f>
        <v>323</v>
      </c>
      <c r="F6" s="43">
        <f>FARMASTOP!AH18</f>
        <v>35</v>
      </c>
      <c r="G6" s="43">
        <f>BOCAS!AH18</f>
        <v>840</v>
      </c>
      <c r="H6" s="43">
        <f>LAGUNETICA!AH18</f>
        <v>555</v>
      </c>
      <c r="I6" s="43">
        <f>SANANTONIO!AH18</f>
        <v>0</v>
      </c>
      <c r="J6" s="43">
        <f t="shared" si="0"/>
        <v>5275</v>
      </c>
    </row>
    <row r="7" spans="1:10" x14ac:dyDescent="0.25">
      <c r="A7" s="46" t="s">
        <v>27</v>
      </c>
      <c r="B7" s="43">
        <f>AUTOMERCADO!AH19</f>
        <v>14473.12</v>
      </c>
      <c r="C7" s="43">
        <f>MODELO!AH19</f>
        <v>4566.2</v>
      </c>
      <c r="D7" s="43">
        <f>EXQUISITECES!AH19</f>
        <v>1320.12</v>
      </c>
      <c r="E7" s="43">
        <f>HOYADA!AH19</f>
        <v>1866.94</v>
      </c>
      <c r="F7" s="43">
        <f>FARMASTOP!AH19</f>
        <v>202.3</v>
      </c>
      <c r="G7" s="43">
        <f>BOCAS!AH19</f>
        <v>4855.2000000000007</v>
      </c>
      <c r="H7" s="43">
        <f>LAGUNETICA!AH19</f>
        <v>3207.8999999999996</v>
      </c>
      <c r="I7" s="43">
        <f>SANANTONIO!AH19</f>
        <v>0</v>
      </c>
      <c r="J7" s="43">
        <f t="shared" si="0"/>
        <v>30491.78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4812</v>
      </c>
      <c r="C10" s="43">
        <f>MODELO!AH22</f>
        <v>2287</v>
      </c>
      <c r="D10" s="43">
        <f>EXQUISITECES!AH22</f>
        <v>487</v>
      </c>
      <c r="E10" s="43">
        <f>HOYADA!AH22</f>
        <v>461</v>
      </c>
      <c r="F10" s="43">
        <f>FARMASTOP!AH22</f>
        <v>135</v>
      </c>
      <c r="G10" s="43">
        <f>BOCAS!AH22</f>
        <v>840</v>
      </c>
      <c r="H10" s="43">
        <f>LAGUNETICA!AH22</f>
        <v>1065</v>
      </c>
      <c r="I10" s="43">
        <f>SANANTONIO!AH22</f>
        <v>0</v>
      </c>
      <c r="J10" s="43">
        <f t="shared" si="0"/>
        <v>10087</v>
      </c>
    </row>
    <row r="11" spans="1:10" x14ac:dyDescent="0.25">
      <c r="A11" s="48" t="s">
        <v>26</v>
      </c>
      <c r="B11" s="43">
        <f>AUTOMERCADO!AH23</f>
        <v>27836.440000000002</v>
      </c>
      <c r="C11" s="43">
        <f>MODELO!AH23</f>
        <v>13233.829999999998</v>
      </c>
      <c r="D11" s="43">
        <f>EXQUISITECES!AH23</f>
        <v>2817.14</v>
      </c>
      <c r="E11" s="43">
        <f>HOYADA!AH23</f>
        <v>2665.96</v>
      </c>
      <c r="F11" s="43">
        <f>FARMASTOP!AH23</f>
        <v>781.3</v>
      </c>
      <c r="G11" s="43">
        <f>BOCAS!AH23</f>
        <v>4855.2000000000007</v>
      </c>
      <c r="H11" s="43">
        <f>LAGUNETICA!AH23</f>
        <v>6160.8</v>
      </c>
      <c r="I11" s="43">
        <f>SANANTONIO!AH23</f>
        <v>0</v>
      </c>
      <c r="J11" s="43">
        <f t="shared" si="0"/>
        <v>58350.670000000013</v>
      </c>
    </row>
    <row r="12" spans="1:10" x14ac:dyDescent="0.25">
      <c r="A12" s="46" t="s">
        <v>28</v>
      </c>
      <c r="B12" s="43">
        <f>AUTOMERCADO!AH24</f>
        <v>50</v>
      </c>
      <c r="C12" s="43">
        <f>MODELO!AH24</f>
        <v>2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52</v>
      </c>
    </row>
    <row r="13" spans="1:10" x14ac:dyDescent="0.25">
      <c r="A13" s="46" t="s">
        <v>31</v>
      </c>
      <c r="B13" s="43">
        <f>AUTOMERCADO!AH25</f>
        <v>293.5</v>
      </c>
      <c r="C13" s="43">
        <f>MODELO!AH25</f>
        <v>11.74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305.24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3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3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17.73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17.73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50</v>
      </c>
      <c r="C18" s="43">
        <f>MODELO!AH30</f>
        <v>5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55</v>
      </c>
    </row>
    <row r="19" spans="1:10" x14ac:dyDescent="0.25">
      <c r="A19" s="48" t="s">
        <v>33</v>
      </c>
      <c r="B19" s="43">
        <f>AUTOMERCADO!AH31</f>
        <v>293.5</v>
      </c>
      <c r="C19" s="43">
        <f>MODELO!AH31</f>
        <v>29.47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322.97000000000003</v>
      </c>
    </row>
    <row r="20" spans="1:10" x14ac:dyDescent="0.25">
      <c r="A20" s="46" t="s">
        <v>34</v>
      </c>
      <c r="B20" s="43">
        <f>AUTOMERCADO!AH32</f>
        <v>123.25</v>
      </c>
      <c r="C20" s="43">
        <f>MODELO!AH32</f>
        <v>55.46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21.62</v>
      </c>
      <c r="H20" s="43">
        <f>LAGUNETICA!AH32</f>
        <v>0</v>
      </c>
      <c r="I20" s="43">
        <f>SANANTONIO!AH32</f>
        <v>0</v>
      </c>
      <c r="J20" s="43">
        <f t="shared" si="0"/>
        <v>200.33</v>
      </c>
    </row>
    <row r="21" spans="1:10" x14ac:dyDescent="0.25">
      <c r="A21" s="46" t="s">
        <v>35</v>
      </c>
      <c r="B21" s="43">
        <f>AUTOMERCADO!AH33</f>
        <v>713.61750000000006</v>
      </c>
      <c r="C21" s="43">
        <f>MODELO!AH33</f>
        <v>321.11339999999996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125.1798</v>
      </c>
      <c r="H21" s="43">
        <f>LAGUNETICA!AH33</f>
        <v>0</v>
      </c>
      <c r="I21" s="43">
        <f>SANANTONIO!AH33</f>
        <v>0</v>
      </c>
      <c r="J21" s="43">
        <f t="shared" si="0"/>
        <v>1159.9106999999999</v>
      </c>
    </row>
    <row r="22" spans="1:10" x14ac:dyDescent="0.25">
      <c r="A22" s="46" t="s">
        <v>36</v>
      </c>
      <c r="B22" s="43">
        <f>AUTOMERCADO!AH34</f>
        <v>20.97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20.97</v>
      </c>
    </row>
    <row r="23" spans="1:10" x14ac:dyDescent="0.25">
      <c r="A23" s="46" t="s">
        <v>35</v>
      </c>
      <c r="B23" s="43">
        <f>AUTOMERCADO!AH35</f>
        <v>121.20659999999999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121.20659999999999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144.22</v>
      </c>
      <c r="C26" s="43">
        <f>MODELO!AH38</f>
        <v>55.46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21.62</v>
      </c>
      <c r="H26" s="43">
        <f>LAGUNETICA!AH38</f>
        <v>0</v>
      </c>
      <c r="I26" s="43">
        <f>SANANTONIO!AH38</f>
        <v>0</v>
      </c>
      <c r="J26" s="43">
        <f t="shared" si="0"/>
        <v>221.3</v>
      </c>
    </row>
    <row r="27" spans="1:10" x14ac:dyDescent="0.25">
      <c r="A27" s="48" t="s">
        <v>42</v>
      </c>
      <c r="B27" s="43">
        <f>AUTOMERCADO!AH39</f>
        <v>834.82410000000004</v>
      </c>
      <c r="C27" s="43">
        <f>MODELO!AH39</f>
        <v>321.11339999999996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125.1798</v>
      </c>
      <c r="H27" s="43">
        <f>LAGUNETICA!AH39</f>
        <v>0</v>
      </c>
      <c r="I27" s="43">
        <f>SANANTONIO!AH39</f>
        <v>0</v>
      </c>
      <c r="J27" s="43">
        <f t="shared" si="0"/>
        <v>1281.1172999999999</v>
      </c>
    </row>
    <row r="28" spans="1:10" x14ac:dyDescent="0.25">
      <c r="A28" s="46" t="s">
        <v>43</v>
      </c>
      <c r="B28" s="43">
        <f>AUTOMERCADO!AH40</f>
        <v>244.70999999999998</v>
      </c>
      <c r="C28" s="43">
        <f>MODELO!AH40</f>
        <v>47.97</v>
      </c>
      <c r="D28" s="43">
        <f>EXQUISITECES!AH40</f>
        <v>0</v>
      </c>
      <c r="E28" s="43">
        <f>HOYADA!AH40</f>
        <v>50.59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343.27</v>
      </c>
    </row>
    <row r="29" spans="1:10" x14ac:dyDescent="0.25">
      <c r="A29" s="46" t="s">
        <v>44</v>
      </c>
      <c r="B29" s="43">
        <f>AUTOMERCADO!AH41</f>
        <v>1416.8709000000001</v>
      </c>
      <c r="C29" s="43">
        <f>MODELO!AH41</f>
        <v>277.74630000000002</v>
      </c>
      <c r="D29" s="43">
        <f>EXQUISITECES!AH41</f>
        <v>0</v>
      </c>
      <c r="E29" s="43">
        <f>HOYADA!AH41</f>
        <v>292.91610000000003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1987.5333000000001</v>
      </c>
    </row>
    <row r="30" spans="1:10" x14ac:dyDescent="0.25">
      <c r="A30" s="46" t="s">
        <v>45</v>
      </c>
      <c r="B30" s="43">
        <f>AUTOMERCADO!AH42</f>
        <v>83.6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83.6</v>
      </c>
    </row>
    <row r="31" spans="1:10" x14ac:dyDescent="0.25">
      <c r="A31" s="46" t="s">
        <v>44</v>
      </c>
      <c r="B31" s="43">
        <f>AUTOMERCADO!AH43</f>
        <v>483.20799999999997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483.20799999999997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328.30999999999995</v>
      </c>
      <c r="C34" s="43">
        <f>MODELO!AH46</f>
        <v>47.97</v>
      </c>
      <c r="D34" s="43">
        <f>EXQUISITECES!AH46</f>
        <v>0</v>
      </c>
      <c r="E34" s="43">
        <f>HOYADA!AH46</f>
        <v>50.59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426.87</v>
      </c>
    </row>
    <row r="35" spans="1:10" x14ac:dyDescent="0.25">
      <c r="A35" s="48" t="s">
        <v>48</v>
      </c>
      <c r="B35" s="43">
        <f>AUTOMERCADO!AH47</f>
        <v>1900.0789</v>
      </c>
      <c r="C35" s="43">
        <f>MODELO!AH47</f>
        <v>277.74630000000002</v>
      </c>
      <c r="D35" s="43">
        <f>EXQUISITECES!AH47</f>
        <v>0</v>
      </c>
      <c r="E35" s="43">
        <f>HOYADA!AH47</f>
        <v>292.91610000000003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2470.7413000000001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28.44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28.44</v>
      </c>
    </row>
    <row r="37" spans="1:10" x14ac:dyDescent="0.25">
      <c r="A37" s="74" t="s">
        <v>14</v>
      </c>
      <c r="B37" s="43">
        <f>AUTOMERCADO!AH49</f>
        <v>36537.83</v>
      </c>
      <c r="C37" s="43">
        <f>MODELO!AH49</f>
        <v>13538.140000000001</v>
      </c>
      <c r="D37" s="43">
        <f>EXQUISITECES!AH49</f>
        <v>4232.58</v>
      </c>
      <c r="E37" s="43">
        <f>HOYADA!AH49</f>
        <v>5717.2900000000009</v>
      </c>
      <c r="F37" s="43">
        <f>FARMASTOP!AH49</f>
        <v>1424.47</v>
      </c>
      <c r="G37" s="43">
        <f>BOCAS!AH49</f>
        <v>4948.72</v>
      </c>
      <c r="H37" s="43">
        <f>LAGUNETICA!AH49</f>
        <v>6748.1500000000005</v>
      </c>
      <c r="I37" s="43">
        <f>SANANTONIO!AH49</f>
        <v>0</v>
      </c>
      <c r="J37" s="43">
        <f t="shared" si="0"/>
        <v>73147.179999999993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2755.45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2755.45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4326.8899999999994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3382.08</v>
      </c>
      <c r="I40" s="43">
        <f>SANANTONIO!AH52</f>
        <v>0</v>
      </c>
      <c r="J40" s="43">
        <f t="shared" si="0"/>
        <v>7708.9699999999993</v>
      </c>
    </row>
    <row r="41" spans="1:10" x14ac:dyDescent="0.25">
      <c r="A41" s="74" t="s">
        <v>18</v>
      </c>
      <c r="B41" s="43">
        <f>AUTOMERCADO!AH53</f>
        <v>4430.7299999999996</v>
      </c>
      <c r="C41" s="43">
        <f>MODELO!AH53</f>
        <v>4106.3099999999995</v>
      </c>
      <c r="D41" s="43">
        <f>EXQUISITECES!AH53</f>
        <v>1345.3000000000002</v>
      </c>
      <c r="E41" s="43">
        <f>HOYADA!AH53</f>
        <v>2580.5500000000002</v>
      </c>
      <c r="F41" s="43">
        <f>FARMASTOP!AH53</f>
        <v>126.7</v>
      </c>
      <c r="G41" s="43">
        <f>BOCAS!AH53</f>
        <v>239.32999999999998</v>
      </c>
      <c r="H41" s="43">
        <f>LAGUNETICA!AH53</f>
        <v>2125.4900000000002</v>
      </c>
      <c r="I41" s="43">
        <f>SANANTONIO!AH53</f>
        <v>0</v>
      </c>
      <c r="J41" s="43">
        <f t="shared" si="0"/>
        <v>14954.41</v>
      </c>
    </row>
    <row r="42" spans="1:10" x14ac:dyDescent="0.25">
      <c r="A42" s="74" t="s">
        <v>114</v>
      </c>
      <c r="B42" s="43">
        <f>AUTOMERCADO!AH54</f>
        <v>306.63</v>
      </c>
      <c r="C42" s="43">
        <f>MODELO!AH54</f>
        <v>125.03</v>
      </c>
      <c r="D42" s="43">
        <f>EXQUISITECES!AH54</f>
        <v>42.3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473.96</v>
      </c>
    </row>
    <row r="43" spans="1:10" x14ac:dyDescent="0.25">
      <c r="A43" s="74" t="s">
        <v>52</v>
      </c>
      <c r="B43" s="43">
        <f>AUTOMERCADO!AH55</f>
        <v>2232.7400000000002</v>
      </c>
      <c r="C43" s="43">
        <f>MODELO!AH55</f>
        <v>329.32</v>
      </c>
      <c r="D43" s="43">
        <f>EXQUISITECES!AH55</f>
        <v>119.96</v>
      </c>
      <c r="E43" s="43">
        <f>HOYADA!AH55</f>
        <v>48.89</v>
      </c>
      <c r="F43" s="43">
        <f>FARMASTOP!AH55</f>
        <v>24.14</v>
      </c>
      <c r="G43" s="43">
        <f>BOCAS!AH55</f>
        <v>25.89</v>
      </c>
      <c r="H43" s="43">
        <f>LAGUNETICA!AH55</f>
        <v>222.4</v>
      </c>
      <c r="I43" s="43">
        <f>SANANTONIO!AH55</f>
        <v>0</v>
      </c>
      <c r="J43" s="43">
        <f t="shared" si="0"/>
        <v>3003.34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50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50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367.64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367.64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75793.77300000003</v>
      </c>
      <c r="C52" s="75">
        <f>MODELO!AH64</f>
        <v>41380.439699999995</v>
      </c>
      <c r="D52" s="75">
        <f>EXQUISITECES!AH64</f>
        <v>8775.2800000000007</v>
      </c>
      <c r="E52" s="75">
        <f>HOYADA!AH64</f>
        <v>13041.606100000003</v>
      </c>
      <c r="F52" s="75">
        <f>FARMASTOP!AH64</f>
        <v>2548.0499999999997</v>
      </c>
      <c r="G52" s="75">
        <f>BOCAS!AH64</f>
        <v>10232.819799999999</v>
      </c>
      <c r="H52" s="75">
        <f>LAGUNETICA!AH64</f>
        <v>20256.419999999998</v>
      </c>
      <c r="I52" s="75">
        <f>SANANTONIO!AH64</f>
        <v>0</v>
      </c>
      <c r="J52" s="75">
        <f t="shared" si="0"/>
        <v>172028.38860000001</v>
      </c>
    </row>
    <row r="53" spans="1:10" x14ac:dyDescent="0.25">
      <c r="A53" s="56" t="s">
        <v>3</v>
      </c>
      <c r="B53" s="43">
        <f>B2</f>
        <v>75727.13</v>
      </c>
      <c r="C53" s="43">
        <f t="shared" ref="C53:I53" si="1">C2</f>
        <v>41466.689999999995</v>
      </c>
      <c r="D53" s="43">
        <f t="shared" si="1"/>
        <v>8742.2400000000016</v>
      </c>
      <c r="E53" s="43">
        <f t="shared" si="1"/>
        <v>12929.01</v>
      </c>
      <c r="F53" s="43">
        <f t="shared" si="1"/>
        <v>2482.91</v>
      </c>
      <c r="G53" s="43">
        <f t="shared" si="1"/>
        <v>10032.41</v>
      </c>
      <c r="H53" s="43">
        <f t="shared" si="1"/>
        <v>20226.080000000002</v>
      </c>
      <c r="I53" s="43">
        <f t="shared" si="1"/>
        <v>0</v>
      </c>
      <c r="J53" s="43">
        <f>J2</f>
        <v>171606.47000000003</v>
      </c>
    </row>
    <row r="54" spans="1:10" x14ac:dyDescent="0.25">
      <c r="A54" s="58" t="s">
        <v>95</v>
      </c>
      <c r="B54" s="43">
        <f>+B52-B53</f>
        <v>66.643000000025495</v>
      </c>
      <c r="C54" s="43">
        <f t="shared" ref="C54:I54" si="2">+C52-C53</f>
        <v>-86.250299999999697</v>
      </c>
      <c r="D54" s="43">
        <f t="shared" si="2"/>
        <v>33.039999999999054</v>
      </c>
      <c r="E54" s="43">
        <f t="shared" si="2"/>
        <v>112.59610000000248</v>
      </c>
      <c r="F54" s="43">
        <f t="shared" si="2"/>
        <v>65.139999999999873</v>
      </c>
      <c r="G54" s="43">
        <f t="shared" si="2"/>
        <v>200.40979999999945</v>
      </c>
      <c r="H54" s="43">
        <f t="shared" si="2"/>
        <v>30.339999999996508</v>
      </c>
      <c r="I54" s="43">
        <f t="shared" si="2"/>
        <v>0</v>
      </c>
      <c r="J54" s="43">
        <f>+J52-J53</f>
        <v>421.91859999997541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5.87</v>
      </c>
    </row>
    <row r="9" spans="1:36" x14ac:dyDescent="0.25">
      <c r="A9" s="1" t="s">
        <v>22</v>
      </c>
      <c r="B9" s="24">
        <v>5.78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76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2571.84</v>
      </c>
      <c r="C12" s="26">
        <v>4510.32</v>
      </c>
      <c r="D12" s="26">
        <v>4994.1899999999996</v>
      </c>
      <c r="E12" s="26">
        <v>7027.22</v>
      </c>
      <c r="F12" s="26">
        <v>1833.34</v>
      </c>
      <c r="G12" s="26">
        <v>6034.04</v>
      </c>
      <c r="H12" s="26">
        <v>5846.69</v>
      </c>
      <c r="I12" s="26">
        <v>1378.08</v>
      </c>
      <c r="J12" s="26">
        <v>8152.63</v>
      </c>
      <c r="K12" s="26">
        <v>9719.51</v>
      </c>
      <c r="L12" s="26">
        <v>7611.75</v>
      </c>
      <c r="M12" s="26">
        <v>9639.8700000000008</v>
      </c>
      <c r="N12" s="26">
        <v>4640.8599999999997</v>
      </c>
      <c r="O12" s="26">
        <v>586.41</v>
      </c>
      <c r="P12" s="26">
        <v>1180.3800000000001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75727.13</v>
      </c>
      <c r="AI12" s="26">
        <v>74849.710000000006</v>
      </c>
      <c r="AJ12" s="69">
        <f>+AI12-AH12</f>
        <v>-877.41999999999825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121</v>
      </c>
      <c r="C15" s="23">
        <v>155</v>
      </c>
      <c r="D15" s="23">
        <v>180.5</v>
      </c>
      <c r="E15" s="23">
        <v>111</v>
      </c>
      <c r="F15" s="23">
        <v>148</v>
      </c>
      <c r="G15" s="23">
        <v>495</v>
      </c>
      <c r="H15" s="23">
        <v>46.5</v>
      </c>
      <c r="I15" s="23"/>
      <c r="J15" s="23"/>
      <c r="K15" s="23"/>
      <c r="L15" s="23">
        <v>24.5</v>
      </c>
      <c r="M15" s="23"/>
      <c r="N15" s="23">
        <v>36</v>
      </c>
      <c r="O15" s="23">
        <v>6.5</v>
      </c>
      <c r="P15" s="23">
        <v>97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1421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328</v>
      </c>
      <c r="H16" s="31">
        <v>403</v>
      </c>
      <c r="I16" s="31"/>
      <c r="J16" s="31">
        <v>353</v>
      </c>
      <c r="K16" s="31">
        <v>434</v>
      </c>
      <c r="L16" s="31">
        <v>324</v>
      </c>
      <c r="M16" s="31">
        <v>430</v>
      </c>
      <c r="N16" s="31"/>
      <c r="O16" s="31"/>
      <c r="P16" s="31">
        <v>36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2308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1899.1200000000001</v>
      </c>
      <c r="H17" s="22">
        <f t="shared" si="2"/>
        <v>2333.37</v>
      </c>
      <c r="I17" s="22">
        <f t="shared" si="2"/>
        <v>0</v>
      </c>
      <c r="J17" s="22">
        <f t="shared" si="2"/>
        <v>2043.8700000000001</v>
      </c>
      <c r="K17" s="22">
        <f t="shared" si="2"/>
        <v>2512.86</v>
      </c>
      <c r="L17" s="22">
        <f t="shared" si="2"/>
        <v>1875.96</v>
      </c>
      <c r="M17" s="22">
        <f t="shared" ref="M17:R17" si="3">M16*$B$8</f>
        <v>2489.6999999999998</v>
      </c>
      <c r="N17" s="22">
        <f t="shared" si="3"/>
        <v>0</v>
      </c>
      <c r="O17" s="22">
        <f t="shared" si="3"/>
        <v>0</v>
      </c>
      <c r="P17" s="22">
        <f t="shared" si="3"/>
        <v>208.44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13363.320000000002</v>
      </c>
    </row>
    <row r="18" spans="1:36" s="32" customFormat="1" x14ac:dyDescent="0.25">
      <c r="A18" s="30" t="s">
        <v>23</v>
      </c>
      <c r="B18" s="33">
        <v>67</v>
      </c>
      <c r="C18" s="33">
        <v>214</v>
      </c>
      <c r="D18" s="33">
        <v>461</v>
      </c>
      <c r="E18" s="33">
        <v>516</v>
      </c>
      <c r="F18" s="33">
        <v>92</v>
      </c>
      <c r="G18" s="33">
        <v>71</v>
      </c>
      <c r="H18" s="33"/>
      <c r="I18" s="33">
        <v>159</v>
      </c>
      <c r="J18" s="33">
        <v>142</v>
      </c>
      <c r="K18" s="33">
        <v>271</v>
      </c>
      <c r="L18" s="33">
        <v>192</v>
      </c>
      <c r="M18" s="33">
        <v>314</v>
      </c>
      <c r="N18" s="33"/>
      <c r="O18" s="33"/>
      <c r="P18" s="33">
        <v>5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2504</v>
      </c>
      <c r="AJ18" s="70"/>
    </row>
    <row r="19" spans="1:36" s="47" customFormat="1" x14ac:dyDescent="0.25">
      <c r="A19" s="46" t="s">
        <v>27</v>
      </c>
      <c r="B19" s="22">
        <f>B18*$B$9</f>
        <v>387.26</v>
      </c>
      <c r="C19" s="22">
        <f t="shared" ref="C19:L19" si="5">C18*$B$9</f>
        <v>1236.92</v>
      </c>
      <c r="D19" s="22">
        <f t="shared" si="5"/>
        <v>2664.58</v>
      </c>
      <c r="E19" s="22">
        <f t="shared" si="5"/>
        <v>2982.48</v>
      </c>
      <c r="F19" s="22">
        <f t="shared" si="5"/>
        <v>531.76</v>
      </c>
      <c r="G19" s="22">
        <f t="shared" si="5"/>
        <v>410.38</v>
      </c>
      <c r="H19" s="22">
        <f t="shared" si="5"/>
        <v>0</v>
      </c>
      <c r="I19" s="22">
        <f t="shared" si="5"/>
        <v>919.0200000000001</v>
      </c>
      <c r="J19" s="22">
        <f t="shared" si="5"/>
        <v>820.76</v>
      </c>
      <c r="K19" s="22">
        <f t="shared" si="5"/>
        <v>1566.38</v>
      </c>
      <c r="L19" s="22">
        <f t="shared" si="5"/>
        <v>1109.76</v>
      </c>
      <c r="M19" s="22">
        <f t="shared" ref="M19:R19" si="6">M18*$B$9</f>
        <v>1814.92</v>
      </c>
      <c r="N19" s="22">
        <f t="shared" si="6"/>
        <v>0</v>
      </c>
      <c r="O19" s="22">
        <f t="shared" si="6"/>
        <v>0</v>
      </c>
      <c r="P19" s="22">
        <f t="shared" si="6"/>
        <v>28.900000000000002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14473.12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67</v>
      </c>
      <c r="C22" s="20">
        <f t="shared" ref="C22:L22" si="11">+C16+C18+C20</f>
        <v>214</v>
      </c>
      <c r="D22" s="20">
        <f t="shared" si="11"/>
        <v>461</v>
      </c>
      <c r="E22" s="20">
        <f t="shared" si="11"/>
        <v>516</v>
      </c>
      <c r="F22" s="20">
        <f t="shared" si="11"/>
        <v>92</v>
      </c>
      <c r="G22" s="20">
        <f t="shared" si="11"/>
        <v>399</v>
      </c>
      <c r="H22" s="20">
        <f t="shared" si="11"/>
        <v>403</v>
      </c>
      <c r="I22" s="20">
        <f t="shared" si="11"/>
        <v>159</v>
      </c>
      <c r="J22" s="20">
        <f t="shared" si="11"/>
        <v>495</v>
      </c>
      <c r="K22" s="20">
        <f t="shared" si="11"/>
        <v>705</v>
      </c>
      <c r="L22" s="20">
        <f t="shared" si="11"/>
        <v>516</v>
      </c>
      <c r="M22" s="20">
        <f t="shared" ref="M22:S22" si="12">+M16+M18+M20</f>
        <v>744</v>
      </c>
      <c r="N22" s="20">
        <f t="shared" si="12"/>
        <v>0</v>
      </c>
      <c r="O22" s="20">
        <f t="shared" si="12"/>
        <v>0</v>
      </c>
      <c r="P22" s="20">
        <f t="shared" si="12"/>
        <v>41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4812</v>
      </c>
    </row>
    <row r="23" spans="1:36" s="47" customFormat="1" x14ac:dyDescent="0.25">
      <c r="A23" s="48" t="s">
        <v>26</v>
      </c>
      <c r="B23" s="19">
        <f>+B17+B19+B21</f>
        <v>387.26</v>
      </c>
      <c r="C23" s="19">
        <f t="shared" ref="C23:L23" si="14">+C17+C19+C21</f>
        <v>1236.92</v>
      </c>
      <c r="D23" s="19">
        <f t="shared" si="14"/>
        <v>2664.58</v>
      </c>
      <c r="E23" s="19">
        <f t="shared" si="14"/>
        <v>2982.48</v>
      </c>
      <c r="F23" s="19">
        <f t="shared" si="14"/>
        <v>531.76</v>
      </c>
      <c r="G23" s="19">
        <f t="shared" si="14"/>
        <v>2309.5</v>
      </c>
      <c r="H23" s="19">
        <f t="shared" si="14"/>
        <v>2333.37</v>
      </c>
      <c r="I23" s="19">
        <f t="shared" si="14"/>
        <v>919.0200000000001</v>
      </c>
      <c r="J23" s="19">
        <f t="shared" si="14"/>
        <v>2864.63</v>
      </c>
      <c r="K23" s="19">
        <f t="shared" si="14"/>
        <v>4079.2400000000002</v>
      </c>
      <c r="L23" s="19">
        <f t="shared" si="14"/>
        <v>2985.7200000000003</v>
      </c>
      <c r="M23" s="19">
        <f t="shared" ref="M23:S23" si="15">+M17+M19+M21</f>
        <v>4304.62</v>
      </c>
      <c r="N23" s="19">
        <f t="shared" si="15"/>
        <v>0</v>
      </c>
      <c r="O23" s="19">
        <f t="shared" si="15"/>
        <v>0</v>
      </c>
      <c r="P23" s="19">
        <f t="shared" si="15"/>
        <v>237.34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27836.440000000002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50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293.5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293.5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50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293.5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293.5</v>
      </c>
    </row>
    <row r="32" spans="1:36" x14ac:dyDescent="0.25">
      <c r="A32" s="13" t="s">
        <v>34</v>
      </c>
      <c r="B32" s="36"/>
      <c r="C32" s="36"/>
      <c r="D32" s="36"/>
      <c r="E32" s="36">
        <v>53.36</v>
      </c>
      <c r="F32" s="36"/>
      <c r="G32" s="36"/>
      <c r="H32" s="36">
        <v>29.68</v>
      </c>
      <c r="I32" s="36"/>
      <c r="J32" s="36"/>
      <c r="K32" s="36"/>
      <c r="L32" s="36">
        <v>40.21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123.25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308.95440000000002</v>
      </c>
      <c r="F33" s="22">
        <f t="shared" si="30"/>
        <v>0</v>
      </c>
      <c r="G33" s="22">
        <f t="shared" si="30"/>
        <v>0</v>
      </c>
      <c r="H33" s="22">
        <f t="shared" si="30"/>
        <v>171.84719999999999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232.8159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713.61750000000006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>
        <v>20.97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20.97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121.20659999999999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121.20659999999999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53.36</v>
      </c>
      <c r="F38" s="20">
        <f t="shared" si="39"/>
        <v>0</v>
      </c>
      <c r="G38" s="20">
        <f t="shared" si="39"/>
        <v>0</v>
      </c>
      <c r="H38" s="20">
        <f t="shared" si="39"/>
        <v>29.68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61.18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144.22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308.95440000000002</v>
      </c>
      <c r="F39" s="19">
        <f t="shared" si="42"/>
        <v>0</v>
      </c>
      <c r="G39" s="19">
        <f t="shared" si="42"/>
        <v>0</v>
      </c>
      <c r="H39" s="19">
        <f t="shared" si="42"/>
        <v>171.84719999999999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354.02249999999998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834.82410000000004</v>
      </c>
    </row>
    <row r="40" spans="1:34" x14ac:dyDescent="0.25">
      <c r="A40" s="13" t="s">
        <v>43</v>
      </c>
      <c r="B40" s="36"/>
      <c r="C40" s="36">
        <v>43.45</v>
      </c>
      <c r="D40" s="36"/>
      <c r="E40" s="36"/>
      <c r="F40" s="36"/>
      <c r="G40" s="36"/>
      <c r="H40" s="36">
        <v>90</v>
      </c>
      <c r="I40" s="36"/>
      <c r="J40" s="36">
        <v>31.03</v>
      </c>
      <c r="K40" s="36"/>
      <c r="L40" s="36"/>
      <c r="M40" s="36">
        <v>80.23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244.70999999999998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251.57550000000001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521.1</v>
      </c>
      <c r="I41" s="22">
        <f t="shared" si="45"/>
        <v>0</v>
      </c>
      <c r="J41" s="22">
        <f t="shared" si="45"/>
        <v>179.66370000000001</v>
      </c>
      <c r="K41" s="22">
        <f t="shared" si="45"/>
        <v>0</v>
      </c>
      <c r="L41" s="22">
        <f t="shared" si="45"/>
        <v>0</v>
      </c>
      <c r="M41" s="22">
        <f t="shared" ref="M41:R41" si="46">M40*$B$8</f>
        <v>464.5317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1416.8709000000001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>
        <v>83.6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83.6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483.20799999999997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483.20799999999997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43.45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90</v>
      </c>
      <c r="I46" s="20">
        <f t="shared" si="54"/>
        <v>0</v>
      </c>
      <c r="J46" s="20">
        <f t="shared" si="54"/>
        <v>31.03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163.82999999999998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328.30999999999995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251.57550000000001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521.1</v>
      </c>
      <c r="I47" s="19">
        <f t="shared" si="57"/>
        <v>0</v>
      </c>
      <c r="J47" s="19">
        <f t="shared" si="57"/>
        <v>179.66370000000001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947.73969999999997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1900.0789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1324.28</v>
      </c>
      <c r="C49" s="44">
        <v>1293.44</v>
      </c>
      <c r="D49" s="44">
        <v>1775.95</v>
      </c>
      <c r="E49" s="44">
        <v>3329.1</v>
      </c>
      <c r="F49" s="44">
        <v>1048.5899999999999</v>
      </c>
      <c r="G49" s="44">
        <v>2748.52</v>
      </c>
      <c r="H49" s="44">
        <v>2609.6999999999998</v>
      </c>
      <c r="I49" s="44">
        <v>412.29</v>
      </c>
      <c r="J49" s="44">
        <v>4137.5600000000004</v>
      </c>
      <c r="K49" s="44">
        <v>4365.9399999999996</v>
      </c>
      <c r="L49" s="44">
        <v>3609.59</v>
      </c>
      <c r="M49" s="45">
        <v>4261.57</v>
      </c>
      <c r="N49" s="45">
        <v>4320.62</v>
      </c>
      <c r="O49" s="45">
        <v>580.21</v>
      </c>
      <c r="P49" s="45">
        <v>720.47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36537.83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455.1</v>
      </c>
      <c r="C53" s="44">
        <v>675.85</v>
      </c>
      <c r="D53" s="44">
        <v>379.14</v>
      </c>
      <c r="E53" s="44">
        <v>297.62</v>
      </c>
      <c r="F53" s="44"/>
      <c r="G53" s="44">
        <v>471.01</v>
      </c>
      <c r="H53" s="44">
        <v>165.75</v>
      </c>
      <c r="I53" s="44">
        <v>45.2</v>
      </c>
      <c r="J53" s="44">
        <v>628.1</v>
      </c>
      <c r="K53" s="44">
        <v>1214.48</v>
      </c>
      <c r="L53" s="44"/>
      <c r="M53" s="45"/>
      <c r="N53" s="45"/>
      <c r="O53" s="45"/>
      <c r="P53" s="45">
        <v>98.48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4430.7299999999996</v>
      </c>
    </row>
    <row r="54" spans="1:34" x14ac:dyDescent="0.25">
      <c r="A54" s="17" t="s">
        <v>114</v>
      </c>
      <c r="B54" s="44">
        <v>20.54</v>
      </c>
      <c r="C54" s="44"/>
      <c r="D54" s="44"/>
      <c r="E54" s="44"/>
      <c r="F54" s="44"/>
      <c r="G54" s="44">
        <v>12.49</v>
      </c>
      <c r="H54" s="44"/>
      <c r="I54" s="44"/>
      <c r="J54" s="44"/>
      <c r="K54" s="44"/>
      <c r="L54" s="44">
        <v>146.5</v>
      </c>
      <c r="M54" s="45"/>
      <c r="N54" s="45">
        <v>127.1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306.63</v>
      </c>
    </row>
    <row r="55" spans="1:34" x14ac:dyDescent="0.25">
      <c r="A55" s="17" t="s">
        <v>52</v>
      </c>
      <c r="B55" s="44">
        <v>264.12</v>
      </c>
      <c r="C55" s="44">
        <v>900.35</v>
      </c>
      <c r="D55" s="44"/>
      <c r="E55" s="44"/>
      <c r="F55" s="44">
        <v>102.73</v>
      </c>
      <c r="G55" s="44"/>
      <c r="H55" s="44"/>
      <c r="I55" s="44"/>
      <c r="J55" s="44">
        <v>72.59</v>
      </c>
      <c r="K55" s="44">
        <v>70.099999999999994</v>
      </c>
      <c r="L55" s="44">
        <v>492.24</v>
      </c>
      <c r="M55" s="45">
        <v>140.13999999999999</v>
      </c>
      <c r="N55" s="45">
        <v>157.74</v>
      </c>
      <c r="O55" s="45"/>
      <c r="P55" s="45">
        <v>32.729999999999997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2232.7400000000002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2572.2999999999997</v>
      </c>
      <c r="C64" s="53">
        <f t="shared" ref="C64:AG64" si="61">+C15+C23+C31+C39+C47+C48+C49+C50+C51+C52+C53+C54+C55+C56+C57+C58+C59+C60+C61+C62+C63</f>
        <v>4513.1355000000003</v>
      </c>
      <c r="D64" s="53">
        <f t="shared" si="61"/>
        <v>5000.17</v>
      </c>
      <c r="E64" s="53">
        <f t="shared" si="61"/>
        <v>7029.1544000000004</v>
      </c>
      <c r="F64" s="53">
        <f t="shared" si="61"/>
        <v>1831.08</v>
      </c>
      <c r="G64" s="53">
        <f t="shared" si="61"/>
        <v>6036.52</v>
      </c>
      <c r="H64" s="53">
        <f t="shared" si="61"/>
        <v>5848.2672000000002</v>
      </c>
      <c r="I64" s="53">
        <f t="shared" si="61"/>
        <v>1376.5100000000002</v>
      </c>
      <c r="J64" s="53">
        <f t="shared" si="61"/>
        <v>8176.0437000000011</v>
      </c>
      <c r="K64" s="53">
        <f t="shared" si="61"/>
        <v>9729.76</v>
      </c>
      <c r="L64" s="53">
        <f t="shared" si="61"/>
        <v>7612.5725000000002</v>
      </c>
      <c r="M64" s="53">
        <f t="shared" si="61"/>
        <v>9654.0697</v>
      </c>
      <c r="N64" s="53">
        <f t="shared" si="61"/>
        <v>4641.46</v>
      </c>
      <c r="O64" s="53">
        <f t="shared" si="61"/>
        <v>586.71</v>
      </c>
      <c r="P64" s="53">
        <f t="shared" si="61"/>
        <v>1186.02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75793.77300000003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8 N</v>
      </c>
      <c r="O66" s="55" t="str">
        <f t="shared" si="62"/>
        <v>CAJA 12 N</v>
      </c>
      <c r="P66" s="55" t="str">
        <f t="shared" si="62"/>
        <v>CAJA 14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2571.84</v>
      </c>
      <c r="C67" s="57">
        <f t="shared" ref="C67:L67" si="63">C12</f>
        <v>4510.32</v>
      </c>
      <c r="D67" s="57">
        <f t="shared" si="63"/>
        <v>4994.1899999999996</v>
      </c>
      <c r="E67" s="57">
        <f t="shared" si="63"/>
        <v>7027.22</v>
      </c>
      <c r="F67" s="57">
        <f t="shared" si="63"/>
        <v>1833.34</v>
      </c>
      <c r="G67" s="57">
        <f t="shared" si="63"/>
        <v>6034.04</v>
      </c>
      <c r="H67" s="57">
        <f t="shared" si="63"/>
        <v>5846.69</v>
      </c>
      <c r="I67" s="57">
        <f t="shared" si="63"/>
        <v>1378.08</v>
      </c>
      <c r="J67" s="57">
        <f t="shared" si="63"/>
        <v>8152.63</v>
      </c>
      <c r="K67" s="57">
        <f t="shared" si="63"/>
        <v>9719.51</v>
      </c>
      <c r="L67" s="57">
        <f t="shared" si="63"/>
        <v>7611.75</v>
      </c>
      <c r="M67" s="57">
        <f t="shared" ref="M67:AG67" si="64">M12</f>
        <v>9639.8700000000008</v>
      </c>
      <c r="N67" s="57">
        <f t="shared" si="64"/>
        <v>4640.8599999999997</v>
      </c>
      <c r="O67" s="57">
        <f t="shared" si="64"/>
        <v>586.41</v>
      </c>
      <c r="P67" s="57">
        <f t="shared" si="64"/>
        <v>1180.3800000000001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75727.13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2571.84</v>
      </c>
      <c r="C69" s="59">
        <f t="shared" ref="C69:L69" si="67">+C67+C68</f>
        <v>4510.32</v>
      </c>
      <c r="D69" s="59">
        <f t="shared" si="67"/>
        <v>4994.1899999999996</v>
      </c>
      <c r="E69" s="59">
        <f t="shared" si="67"/>
        <v>7027.22</v>
      </c>
      <c r="F69" s="59">
        <f t="shared" si="67"/>
        <v>1833.34</v>
      </c>
      <c r="G69" s="59">
        <f t="shared" si="67"/>
        <v>6034.04</v>
      </c>
      <c r="H69" s="59">
        <f t="shared" si="67"/>
        <v>5846.69</v>
      </c>
      <c r="I69" s="59">
        <f t="shared" si="67"/>
        <v>1378.08</v>
      </c>
      <c r="J69" s="59">
        <f t="shared" si="67"/>
        <v>8152.63</v>
      </c>
      <c r="K69" s="59">
        <f t="shared" si="67"/>
        <v>9719.51</v>
      </c>
      <c r="L69" s="59">
        <f t="shared" si="67"/>
        <v>7611.75</v>
      </c>
      <c r="M69" s="59">
        <f t="shared" ref="M69:AG69" si="68">+M67+M68</f>
        <v>9639.8700000000008</v>
      </c>
      <c r="N69" s="59">
        <f t="shared" si="68"/>
        <v>4640.8599999999997</v>
      </c>
      <c r="O69" s="59">
        <f t="shared" si="68"/>
        <v>586.41</v>
      </c>
      <c r="P69" s="59">
        <f t="shared" si="68"/>
        <v>1180.3800000000001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75727.13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0.45999999999958163</v>
      </c>
      <c r="C70" s="57">
        <f t="shared" si="69"/>
        <v>2.8155000000006112</v>
      </c>
      <c r="D70" s="57">
        <f t="shared" si="69"/>
        <v>5.9800000000004729</v>
      </c>
      <c r="E70" s="57">
        <f t="shared" si="69"/>
        <v>1.934400000000096</v>
      </c>
      <c r="F70" s="57">
        <f t="shared" si="69"/>
        <v>-2.2599999999999909</v>
      </c>
      <c r="G70" s="57">
        <f t="shared" si="69"/>
        <v>2.4800000000004729</v>
      </c>
      <c r="H70" s="57">
        <f t="shared" si="69"/>
        <v>1.5772000000006301</v>
      </c>
      <c r="I70" s="57">
        <f t="shared" si="69"/>
        <v>-1.569999999999709</v>
      </c>
      <c r="J70" s="57">
        <f t="shared" si="69"/>
        <v>23.413700000000972</v>
      </c>
      <c r="K70" s="57">
        <f t="shared" si="69"/>
        <v>10.25</v>
      </c>
      <c r="L70" s="57">
        <f t="shared" si="69"/>
        <v>0.82250000000021828</v>
      </c>
      <c r="M70" s="57">
        <f t="shared" ref="M70:AG70" si="70">+M64-M69</f>
        <v>14.199699999999211</v>
      </c>
      <c r="N70" s="57">
        <f t="shared" si="70"/>
        <v>0.6000000000003638</v>
      </c>
      <c r="O70" s="57">
        <f t="shared" si="70"/>
        <v>0.30000000000006821</v>
      </c>
      <c r="P70" s="57">
        <f t="shared" si="70"/>
        <v>5.6399999999998727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66.643000000002871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143</v>
      </c>
      <c r="G71" s="14"/>
      <c r="H71" s="14"/>
      <c r="I71" s="14"/>
      <c r="J71" s="14" t="s">
        <v>144</v>
      </c>
      <c r="K71" s="14" t="s">
        <v>145</v>
      </c>
      <c r="L71" s="14" t="s">
        <v>147</v>
      </c>
      <c r="M71" s="29" t="s">
        <v>148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146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G53" sqref="AG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5.87</v>
      </c>
    </row>
    <row r="9" spans="1:36" x14ac:dyDescent="0.25">
      <c r="A9" s="1" t="s">
        <v>22</v>
      </c>
      <c r="B9" s="24">
        <v>5.78</v>
      </c>
      <c r="C9" s="1" t="s">
        <v>39</v>
      </c>
      <c r="D9" s="24">
        <v>5.91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1893.09</v>
      </c>
      <c r="C12" s="26">
        <v>1867.7</v>
      </c>
      <c r="D12" s="26">
        <v>2694.1</v>
      </c>
      <c r="E12" s="26">
        <v>935.43</v>
      </c>
      <c r="F12" s="26">
        <v>393.7</v>
      </c>
      <c r="G12" s="26">
        <v>1173.56</v>
      </c>
      <c r="H12" s="26">
        <v>2498.48</v>
      </c>
      <c r="I12" s="26">
        <v>4413.88</v>
      </c>
      <c r="J12" s="26">
        <v>3514.55</v>
      </c>
      <c r="K12" s="26">
        <v>6097.81</v>
      </c>
      <c r="L12" s="26">
        <v>5176.28</v>
      </c>
      <c r="M12" s="26">
        <v>2581.29</v>
      </c>
      <c r="N12" s="26">
        <v>3528.85</v>
      </c>
      <c r="O12" s="26">
        <v>4697.97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41466.689999999995</v>
      </c>
      <c r="AI12" s="26">
        <v>41086.949999999997</v>
      </c>
      <c r="AJ12" s="69">
        <f>+AI12-AH12</f>
        <v>-379.73999999999796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104.5</v>
      </c>
      <c r="C15" s="23">
        <v>79.5</v>
      </c>
      <c r="D15" s="23">
        <v>51.5</v>
      </c>
      <c r="E15" s="23">
        <v>4.5</v>
      </c>
      <c r="F15" s="23"/>
      <c r="G15" s="23">
        <v>95</v>
      </c>
      <c r="H15" s="23">
        <v>88.5</v>
      </c>
      <c r="I15" s="23">
        <v>30.5</v>
      </c>
      <c r="J15" s="23">
        <v>347</v>
      </c>
      <c r="K15" s="23">
        <v>83.5</v>
      </c>
      <c r="L15" s="23">
        <v>396</v>
      </c>
      <c r="M15" s="23">
        <v>408.5</v>
      </c>
      <c r="N15" s="23">
        <v>128.5</v>
      </c>
      <c r="O15" s="23">
        <v>102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1919.5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>
        <v>0</v>
      </c>
      <c r="G16" s="31"/>
      <c r="H16" s="31"/>
      <c r="I16" s="31">
        <v>168</v>
      </c>
      <c r="J16" s="31">
        <v>128</v>
      </c>
      <c r="K16" s="31">
        <v>469</v>
      </c>
      <c r="L16" s="31">
        <v>244</v>
      </c>
      <c r="M16" s="31"/>
      <c r="N16" s="31">
        <v>181</v>
      </c>
      <c r="O16" s="31">
        <v>307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972.72</v>
      </c>
      <c r="J17" s="22">
        <f t="shared" si="2"/>
        <v>741.12</v>
      </c>
      <c r="K17" s="22">
        <f t="shared" si="2"/>
        <v>2715.51</v>
      </c>
      <c r="L17" s="22">
        <f t="shared" si="2"/>
        <v>1412.76</v>
      </c>
      <c r="M17" s="22">
        <f t="shared" si="2"/>
        <v>0</v>
      </c>
      <c r="N17" s="22">
        <f t="shared" si="2"/>
        <v>1047.99</v>
      </c>
      <c r="O17" s="22">
        <f t="shared" si="2"/>
        <v>1777.53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8667.630000000001</v>
      </c>
    </row>
    <row r="18" spans="1:36" s="32" customFormat="1" x14ac:dyDescent="0.25">
      <c r="A18" s="30" t="s">
        <v>23</v>
      </c>
      <c r="B18" s="33">
        <v>89</v>
      </c>
      <c r="C18" s="33">
        <v>82</v>
      </c>
      <c r="D18" s="33">
        <v>257</v>
      </c>
      <c r="E18" s="33">
        <v>35</v>
      </c>
      <c r="F18" s="33"/>
      <c r="G18" s="33">
        <v>56</v>
      </c>
      <c r="H18" s="33">
        <v>112</v>
      </c>
      <c r="I18" s="33">
        <v>33</v>
      </c>
      <c r="J18" s="33">
        <v>22</v>
      </c>
      <c r="K18" s="33">
        <v>38</v>
      </c>
      <c r="L18" s="33">
        <v>40</v>
      </c>
      <c r="M18" s="33"/>
      <c r="N18" s="33">
        <v>22</v>
      </c>
      <c r="O18" s="33">
        <v>4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790</v>
      </c>
      <c r="AJ18" s="70"/>
    </row>
    <row r="19" spans="1:36" s="47" customFormat="1" x14ac:dyDescent="0.25">
      <c r="A19" s="46" t="s">
        <v>27</v>
      </c>
      <c r="B19" s="22">
        <f>B18*$B$9</f>
        <v>514.42000000000007</v>
      </c>
      <c r="C19" s="22">
        <f t="shared" ref="C19:AG19" si="3">C18*$B$9</f>
        <v>473.96000000000004</v>
      </c>
      <c r="D19" s="22">
        <f t="shared" si="3"/>
        <v>1485.46</v>
      </c>
      <c r="E19" s="22">
        <f t="shared" si="3"/>
        <v>202.3</v>
      </c>
      <c r="F19" s="22">
        <f t="shared" si="3"/>
        <v>0</v>
      </c>
      <c r="G19" s="22">
        <f t="shared" si="3"/>
        <v>323.68</v>
      </c>
      <c r="H19" s="22">
        <f t="shared" si="3"/>
        <v>647.36</v>
      </c>
      <c r="I19" s="22">
        <f t="shared" si="3"/>
        <v>190.74</v>
      </c>
      <c r="J19" s="22">
        <f t="shared" si="3"/>
        <v>127.16000000000001</v>
      </c>
      <c r="K19" s="22">
        <f t="shared" si="3"/>
        <v>219.64000000000001</v>
      </c>
      <c r="L19" s="22">
        <f t="shared" si="3"/>
        <v>231.20000000000002</v>
      </c>
      <c r="M19" s="22">
        <f t="shared" si="3"/>
        <v>0</v>
      </c>
      <c r="N19" s="22">
        <f t="shared" si="3"/>
        <v>127.16000000000001</v>
      </c>
      <c r="O19" s="22">
        <f t="shared" si="3"/>
        <v>23.12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4566.2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89</v>
      </c>
      <c r="C22" s="20">
        <f t="shared" ref="C22:AG23" si="5">+C16+C18+C20</f>
        <v>82</v>
      </c>
      <c r="D22" s="20">
        <f t="shared" si="5"/>
        <v>257</v>
      </c>
      <c r="E22" s="20">
        <f t="shared" si="5"/>
        <v>35</v>
      </c>
      <c r="F22" s="20">
        <f t="shared" si="5"/>
        <v>0</v>
      </c>
      <c r="G22" s="20">
        <f t="shared" si="5"/>
        <v>56</v>
      </c>
      <c r="H22" s="20">
        <f t="shared" si="5"/>
        <v>112</v>
      </c>
      <c r="I22" s="20">
        <f t="shared" si="5"/>
        <v>201</v>
      </c>
      <c r="J22" s="20">
        <f t="shared" si="5"/>
        <v>150</v>
      </c>
      <c r="K22" s="20">
        <f t="shared" si="5"/>
        <v>507</v>
      </c>
      <c r="L22" s="20">
        <f t="shared" si="5"/>
        <v>284</v>
      </c>
      <c r="M22" s="20">
        <f t="shared" si="5"/>
        <v>0</v>
      </c>
      <c r="N22" s="20">
        <f t="shared" si="5"/>
        <v>203</v>
      </c>
      <c r="O22" s="20">
        <f t="shared" si="5"/>
        <v>311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2287</v>
      </c>
    </row>
    <row r="23" spans="1:36" s="47" customFormat="1" x14ac:dyDescent="0.25">
      <c r="A23" s="48" t="s">
        <v>26</v>
      </c>
      <c r="B23" s="19">
        <f>+B17+B19+B21</f>
        <v>514.42000000000007</v>
      </c>
      <c r="C23" s="19">
        <f t="shared" si="5"/>
        <v>473.96000000000004</v>
      </c>
      <c r="D23" s="19">
        <f t="shared" si="5"/>
        <v>1485.46</v>
      </c>
      <c r="E23" s="19">
        <f t="shared" si="5"/>
        <v>202.3</v>
      </c>
      <c r="F23" s="19">
        <f t="shared" si="5"/>
        <v>0</v>
      </c>
      <c r="G23" s="19">
        <f t="shared" si="5"/>
        <v>323.68</v>
      </c>
      <c r="H23" s="19">
        <f t="shared" si="5"/>
        <v>647.36</v>
      </c>
      <c r="I23" s="19">
        <f t="shared" si="5"/>
        <v>1163.46</v>
      </c>
      <c r="J23" s="19">
        <f t="shared" si="5"/>
        <v>868.28</v>
      </c>
      <c r="K23" s="19">
        <f t="shared" si="5"/>
        <v>2935.15</v>
      </c>
      <c r="L23" s="19">
        <f t="shared" si="5"/>
        <v>1643.96</v>
      </c>
      <c r="M23" s="19">
        <f t="shared" si="5"/>
        <v>0</v>
      </c>
      <c r="N23" s="19">
        <f t="shared" si="5"/>
        <v>1175.1500000000001</v>
      </c>
      <c r="O23" s="19">
        <f t="shared" si="5"/>
        <v>1800.6499999999999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13233.829999999998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2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11.74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11.74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>
        <v>3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3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17.73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17.73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5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29.47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29.47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25.76</v>
      </c>
      <c r="I32" s="36"/>
      <c r="J32" s="36"/>
      <c r="K32" s="36">
        <v>19.13</v>
      </c>
      <c r="L32" s="36"/>
      <c r="M32" s="37"/>
      <c r="N32" s="37">
        <v>10.57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55.46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149.15040000000002</v>
      </c>
      <c r="I33" s="22">
        <f t="shared" si="12"/>
        <v>0</v>
      </c>
      <c r="J33" s="22">
        <f t="shared" si="12"/>
        <v>0</v>
      </c>
      <c r="K33" s="22">
        <f t="shared" si="12"/>
        <v>110.7627</v>
      </c>
      <c r="L33" s="22">
        <f t="shared" si="12"/>
        <v>0</v>
      </c>
      <c r="M33" s="22">
        <f t="shared" si="12"/>
        <v>0</v>
      </c>
      <c r="N33" s="22">
        <f t="shared" si="12"/>
        <v>61.200299999999999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321.11339999999996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25.76</v>
      </c>
      <c r="I38" s="20">
        <f t="shared" si="15"/>
        <v>0</v>
      </c>
      <c r="J38" s="20">
        <f t="shared" si="15"/>
        <v>0</v>
      </c>
      <c r="K38" s="20">
        <f t="shared" si="15"/>
        <v>19.13</v>
      </c>
      <c r="L38" s="20">
        <f t="shared" si="15"/>
        <v>0</v>
      </c>
      <c r="M38" s="20">
        <f t="shared" si="15"/>
        <v>0</v>
      </c>
      <c r="N38" s="20">
        <f t="shared" si="15"/>
        <v>10.57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55.46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149.15040000000002</v>
      </c>
      <c r="I39" s="19">
        <f t="shared" si="15"/>
        <v>0</v>
      </c>
      <c r="J39" s="19">
        <f t="shared" si="15"/>
        <v>0</v>
      </c>
      <c r="K39" s="19">
        <f t="shared" si="15"/>
        <v>110.7627</v>
      </c>
      <c r="L39" s="19">
        <f t="shared" si="15"/>
        <v>0</v>
      </c>
      <c r="M39" s="19">
        <f t="shared" si="15"/>
        <v>0</v>
      </c>
      <c r="N39" s="19">
        <f t="shared" si="15"/>
        <v>61.200299999999999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321.11339999999996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47.97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47.97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277.74630000000002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277.74630000000002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47.97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47.97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277.74630000000002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277.74630000000002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645.79999999999995</v>
      </c>
      <c r="C49" s="44">
        <v>1011.18</v>
      </c>
      <c r="D49" s="44">
        <v>924.31</v>
      </c>
      <c r="E49" s="44">
        <v>0</v>
      </c>
      <c r="F49" s="44">
        <v>393.7</v>
      </c>
      <c r="G49" s="44">
        <v>0</v>
      </c>
      <c r="H49" s="44">
        <v>1397.77</v>
      </c>
      <c r="I49" s="44">
        <v>2431.9299999999998</v>
      </c>
      <c r="J49" s="44"/>
      <c r="K49" s="44">
        <v>2453.44</v>
      </c>
      <c r="L49" s="44"/>
      <c r="M49" s="45">
        <v>2148.1999999999998</v>
      </c>
      <c r="N49" s="45"/>
      <c r="O49" s="45">
        <v>2131.81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13538.140000000001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>
        <v>756.21</v>
      </c>
      <c r="H50" s="44"/>
      <c r="I50" s="44"/>
      <c r="J50" s="44"/>
      <c r="K50" s="44"/>
      <c r="L50" s="44"/>
      <c r="M50" s="45"/>
      <c r="N50" s="45">
        <v>1999.24</v>
      </c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2755.45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402.55</v>
      </c>
      <c r="C52" s="44"/>
      <c r="D52" s="44"/>
      <c r="E52" s="44">
        <v>643.79999999999995</v>
      </c>
      <c r="F52" s="44"/>
      <c r="G52" s="44"/>
      <c r="H52" s="44"/>
      <c r="I52" s="44">
        <v>160.16999999999999</v>
      </c>
      <c r="J52" s="44">
        <v>1059.44</v>
      </c>
      <c r="K52" s="44"/>
      <c r="L52" s="44">
        <v>2060.9299999999998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4326.8899999999994</v>
      </c>
    </row>
    <row r="53" spans="1:34" x14ac:dyDescent="0.25">
      <c r="A53" s="17" t="s">
        <v>18</v>
      </c>
      <c r="B53" s="44">
        <v>152.77000000000001</v>
      </c>
      <c r="C53" s="44">
        <v>239.83</v>
      </c>
      <c r="D53" s="44">
        <v>175.78</v>
      </c>
      <c r="E53" s="44">
        <v>84.9</v>
      </c>
      <c r="F53" s="44">
        <v>0</v>
      </c>
      <c r="G53" s="44"/>
      <c r="H53" s="44">
        <v>206.82</v>
      </c>
      <c r="I53" s="44">
        <v>557.1</v>
      </c>
      <c r="J53" s="44">
        <v>755.3</v>
      </c>
      <c r="K53" s="44">
        <v>377.69</v>
      </c>
      <c r="L53" s="44">
        <v>915.51</v>
      </c>
      <c r="M53" s="45"/>
      <c r="N53" s="45"/>
      <c r="O53" s="45">
        <v>640.61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4106.3099999999995</v>
      </c>
    </row>
    <row r="54" spans="1:34" x14ac:dyDescent="0.25">
      <c r="A54" s="17" t="s">
        <v>114</v>
      </c>
      <c r="B54" s="44">
        <v>25.31</v>
      </c>
      <c r="C54" s="44"/>
      <c r="D54" s="44">
        <v>43.19</v>
      </c>
      <c r="E54" s="44"/>
      <c r="F54" s="44"/>
      <c r="G54" s="44"/>
      <c r="H54" s="44">
        <v>11.27</v>
      </c>
      <c r="I54" s="44"/>
      <c r="J54" s="44"/>
      <c r="K54" s="44"/>
      <c r="L54" s="44"/>
      <c r="M54" s="45">
        <v>23.22</v>
      </c>
      <c r="N54" s="45"/>
      <c r="O54" s="45">
        <v>22.04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125.03</v>
      </c>
    </row>
    <row r="55" spans="1:34" x14ac:dyDescent="0.25">
      <c r="A55" s="17" t="s">
        <v>52</v>
      </c>
      <c r="B55" s="44">
        <v>48.3</v>
      </c>
      <c r="C55" s="44">
        <v>70.47</v>
      </c>
      <c r="D55" s="44">
        <v>20.75</v>
      </c>
      <c r="E55" s="44">
        <v>0</v>
      </c>
      <c r="F55" s="44"/>
      <c r="G55" s="44"/>
      <c r="H55" s="44"/>
      <c r="I55" s="44">
        <v>42.03</v>
      </c>
      <c r="J55" s="44"/>
      <c r="K55" s="44">
        <v>142.56</v>
      </c>
      <c r="L55" s="44"/>
      <c r="M55" s="45"/>
      <c r="N55" s="45"/>
      <c r="O55" s="45">
        <v>5.21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329.32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>
        <v>50</v>
      </c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50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202.46</v>
      </c>
      <c r="K58" s="44"/>
      <c r="L58" s="44">
        <v>165.18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367.64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1893.6499999999999</v>
      </c>
      <c r="C64" s="53">
        <f t="shared" ref="C64:AG64" si="21">+C15+C23+C31+C39+C47+C48+C49+C50+C51+C52+C53+C54+C55+C56+C57+C58+C59+C60+C61+C62+C63</f>
        <v>1874.9399999999998</v>
      </c>
      <c r="D64" s="53">
        <f t="shared" si="21"/>
        <v>2700.9900000000002</v>
      </c>
      <c r="E64" s="53">
        <f t="shared" si="21"/>
        <v>935.49999999999989</v>
      </c>
      <c r="F64" s="53">
        <f t="shared" si="21"/>
        <v>393.7</v>
      </c>
      <c r="G64" s="53">
        <f t="shared" si="21"/>
        <v>1174.8900000000001</v>
      </c>
      <c r="H64" s="53">
        <f t="shared" si="21"/>
        <v>2500.8704000000002</v>
      </c>
      <c r="I64" s="53">
        <f t="shared" si="21"/>
        <v>4414.66</v>
      </c>
      <c r="J64" s="53">
        <f t="shared" si="21"/>
        <v>3510.2263000000003</v>
      </c>
      <c r="K64" s="53">
        <f t="shared" si="21"/>
        <v>6103.1026999999995</v>
      </c>
      <c r="L64" s="53">
        <f t="shared" si="21"/>
        <v>5181.58</v>
      </c>
      <c r="M64" s="53">
        <f t="shared" si="21"/>
        <v>2579.9199999999996</v>
      </c>
      <c r="N64" s="53">
        <f t="shared" si="21"/>
        <v>3414.0902999999998</v>
      </c>
      <c r="O64" s="53">
        <f t="shared" si="21"/>
        <v>4702.32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41380.439699999995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1893.09</v>
      </c>
      <c r="C67" s="57">
        <f t="shared" ref="C67:L67" si="23">C12</f>
        <v>1867.7</v>
      </c>
      <c r="D67" s="57">
        <f t="shared" si="23"/>
        <v>2694.1</v>
      </c>
      <c r="E67" s="57">
        <f t="shared" si="23"/>
        <v>935.43</v>
      </c>
      <c r="F67" s="57">
        <f t="shared" si="23"/>
        <v>393.7</v>
      </c>
      <c r="G67" s="57">
        <f t="shared" si="23"/>
        <v>1173.56</v>
      </c>
      <c r="H67" s="57">
        <f t="shared" si="23"/>
        <v>2498.48</v>
      </c>
      <c r="I67" s="57">
        <f t="shared" si="23"/>
        <v>4413.88</v>
      </c>
      <c r="J67" s="57">
        <f t="shared" si="23"/>
        <v>3514.55</v>
      </c>
      <c r="K67" s="57">
        <f t="shared" si="23"/>
        <v>6097.81</v>
      </c>
      <c r="L67" s="57">
        <f t="shared" si="23"/>
        <v>5176.28</v>
      </c>
      <c r="M67" s="57">
        <f t="shared" si="22"/>
        <v>2581.29</v>
      </c>
      <c r="N67" s="57">
        <f t="shared" si="22"/>
        <v>3528.85</v>
      </c>
      <c r="O67" s="57">
        <f t="shared" si="22"/>
        <v>4697.97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41466.689999999995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1893.09</v>
      </c>
      <c r="C69" s="59">
        <f t="shared" ref="C69:AG69" si="25">+C67+C68</f>
        <v>1867.7</v>
      </c>
      <c r="D69" s="59">
        <f t="shared" si="25"/>
        <v>2694.1</v>
      </c>
      <c r="E69" s="59">
        <f t="shared" si="25"/>
        <v>935.43</v>
      </c>
      <c r="F69" s="59">
        <f t="shared" si="25"/>
        <v>393.7</v>
      </c>
      <c r="G69" s="59">
        <f t="shared" si="25"/>
        <v>1173.56</v>
      </c>
      <c r="H69" s="59">
        <f t="shared" si="25"/>
        <v>2498.48</v>
      </c>
      <c r="I69" s="59">
        <f t="shared" si="25"/>
        <v>4413.88</v>
      </c>
      <c r="J69" s="59">
        <f t="shared" si="25"/>
        <v>3514.55</v>
      </c>
      <c r="K69" s="59">
        <f t="shared" si="25"/>
        <v>6097.81</v>
      </c>
      <c r="L69" s="59">
        <f t="shared" si="25"/>
        <v>5176.28</v>
      </c>
      <c r="M69" s="59">
        <f t="shared" si="25"/>
        <v>2581.29</v>
      </c>
      <c r="N69" s="59">
        <f t="shared" si="25"/>
        <v>3528.85</v>
      </c>
      <c r="O69" s="59">
        <f t="shared" si="25"/>
        <v>4697.97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41466.689999999995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0.55999999999994543</v>
      </c>
      <c r="C70" s="57">
        <f t="shared" si="26"/>
        <v>7.2399999999997817</v>
      </c>
      <c r="D70" s="57">
        <f t="shared" si="26"/>
        <v>6.8900000000003274</v>
      </c>
      <c r="E70" s="57">
        <f t="shared" si="26"/>
        <v>6.9999999999936335E-2</v>
      </c>
      <c r="F70" s="57">
        <f t="shared" si="26"/>
        <v>0</v>
      </c>
      <c r="G70" s="57">
        <f t="shared" si="26"/>
        <v>1.3300000000001546</v>
      </c>
      <c r="H70" s="57">
        <f t="shared" si="26"/>
        <v>2.390400000000227</v>
      </c>
      <c r="I70" s="57">
        <f t="shared" si="26"/>
        <v>0.77999999999974534</v>
      </c>
      <c r="J70" s="57">
        <f t="shared" si="26"/>
        <v>-4.3236999999999171</v>
      </c>
      <c r="K70" s="57">
        <f t="shared" si="26"/>
        <v>5.2926999999990585</v>
      </c>
      <c r="L70" s="57">
        <f t="shared" si="26"/>
        <v>5.3000000000001819</v>
      </c>
      <c r="M70" s="57">
        <f t="shared" si="26"/>
        <v>-1.3700000000003456</v>
      </c>
      <c r="N70" s="57">
        <f t="shared" si="26"/>
        <v>-114.75970000000007</v>
      </c>
      <c r="O70" s="57">
        <f t="shared" si="26"/>
        <v>4.3499999999994543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-86.250300000001516</v>
      </c>
    </row>
    <row r="71" spans="1:34" ht="112.5" customHeight="1" x14ac:dyDescent="0.25">
      <c r="A71" s="77" t="s">
        <v>96</v>
      </c>
      <c r="B71" s="14" t="s">
        <v>127</v>
      </c>
      <c r="C71" s="14"/>
      <c r="D71" s="14" t="s">
        <v>130</v>
      </c>
      <c r="E71" s="14" t="s">
        <v>132</v>
      </c>
      <c r="F71" s="14"/>
      <c r="G71" s="14"/>
      <c r="H71" s="14"/>
      <c r="I71" s="14" t="s">
        <v>135</v>
      </c>
      <c r="J71" s="14" t="s">
        <v>137</v>
      </c>
      <c r="K71" s="14"/>
      <c r="L71" s="14"/>
      <c r="M71" s="29"/>
      <c r="N71" s="29" t="s">
        <v>138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128</v>
      </c>
      <c r="D72" s="12" t="s">
        <v>131</v>
      </c>
      <c r="E72" s="15" t="s">
        <v>133</v>
      </c>
      <c r="I72" s="12" t="s">
        <v>136</v>
      </c>
      <c r="AH72" s="47"/>
    </row>
    <row r="73" spans="1:34" x14ac:dyDescent="0.25">
      <c r="B73" s="12" t="s">
        <v>129</v>
      </c>
      <c r="E73" s="15" t="s">
        <v>134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L65" sqref="AL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44771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>
        <v>5.91</v>
      </c>
    </row>
    <row r="9" spans="1:36" x14ac:dyDescent="0.25">
      <c r="A9" s="1" t="s">
        <v>22</v>
      </c>
      <c r="B9" s="24">
        <v>5.79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1401.42</v>
      </c>
      <c r="C12" s="26">
        <v>3512.78</v>
      </c>
      <c r="D12" s="26">
        <v>3828.04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8742.2400000000016</v>
      </c>
      <c r="AI12" s="26">
        <v>8666.76</v>
      </c>
      <c r="AJ12" s="69">
        <f>+AI12-AH12</f>
        <v>-75.480000000001382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218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218</v>
      </c>
    </row>
    <row r="16" spans="1:36" s="32" customFormat="1" x14ac:dyDescent="0.25">
      <c r="A16" s="30" t="s">
        <v>20</v>
      </c>
      <c r="B16" s="31">
        <v>109</v>
      </c>
      <c r="C16" s="31">
        <v>20</v>
      </c>
      <c r="D16" s="31">
        <v>130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259</v>
      </c>
      <c r="AJ16" s="70"/>
    </row>
    <row r="17" spans="1:36" s="47" customFormat="1" x14ac:dyDescent="0.25">
      <c r="A17" s="46" t="s">
        <v>27</v>
      </c>
      <c r="B17" s="22">
        <f>B16*$B$8</f>
        <v>630.02</v>
      </c>
      <c r="C17" s="22">
        <f>C16*$B$8</f>
        <v>115.60000000000001</v>
      </c>
      <c r="D17" s="22">
        <f t="shared" ref="D17:AG17" si="2">D16*$B$8</f>
        <v>751.4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1497.02</v>
      </c>
    </row>
    <row r="18" spans="1:36" s="32" customFormat="1" x14ac:dyDescent="0.25">
      <c r="A18" s="30" t="s">
        <v>23</v>
      </c>
      <c r="B18" s="33"/>
      <c r="C18" s="33">
        <v>157</v>
      </c>
      <c r="D18" s="33">
        <v>71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228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909.03</v>
      </c>
      <c r="D19" s="22">
        <f t="shared" si="3"/>
        <v>411.09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1320.12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109</v>
      </c>
      <c r="C22" s="20">
        <f t="shared" ref="C22:AG23" si="5">+C16+C18+C20</f>
        <v>177</v>
      </c>
      <c r="D22" s="20">
        <f t="shared" si="5"/>
        <v>201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487</v>
      </c>
    </row>
    <row r="23" spans="1:36" s="47" customFormat="1" x14ac:dyDescent="0.25">
      <c r="A23" s="48" t="s">
        <v>26</v>
      </c>
      <c r="B23" s="19">
        <f>+B17+B19+B21</f>
        <v>630.02</v>
      </c>
      <c r="C23" s="19">
        <f t="shared" si="5"/>
        <v>1024.6299999999999</v>
      </c>
      <c r="D23" s="19">
        <f t="shared" si="5"/>
        <v>1162.49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2817.14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356.46</v>
      </c>
      <c r="C49" s="44">
        <v>1960.01</v>
      </c>
      <c r="D49" s="44">
        <v>1916.11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4232.58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405.22</v>
      </c>
      <c r="C53" s="44">
        <v>555.07000000000005</v>
      </c>
      <c r="D53" s="44">
        <v>385.01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1345.3000000000002</v>
      </c>
    </row>
    <row r="54" spans="1:34" x14ac:dyDescent="0.25">
      <c r="A54" s="17" t="s">
        <v>114</v>
      </c>
      <c r="B54" s="44"/>
      <c r="C54" s="44"/>
      <c r="D54" s="44">
        <v>42.3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42.3</v>
      </c>
    </row>
    <row r="55" spans="1:34" x14ac:dyDescent="0.25">
      <c r="A55" s="17" t="s">
        <v>52</v>
      </c>
      <c r="B55" s="44">
        <v>12.1</v>
      </c>
      <c r="C55" s="44"/>
      <c r="D55" s="44">
        <v>107.86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119.96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1403.8</v>
      </c>
      <c r="C64" s="53">
        <f t="shared" ref="C64:AG64" si="21">+C15+C23+C31+C39+C47+C48+C49+C50+C51+C52+C53+C54+C55+C56+C57+C58+C59+C60+C61+C62+C63</f>
        <v>3539.71</v>
      </c>
      <c r="D64" s="53">
        <f t="shared" si="21"/>
        <v>3831.77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8775.2800000000007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1401.42</v>
      </c>
      <c r="C67" s="57">
        <f t="shared" ref="C67:L67" si="23">C12</f>
        <v>3512.78</v>
      </c>
      <c r="D67" s="57">
        <f t="shared" si="23"/>
        <v>3828.04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8742.2400000000016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1401.42</v>
      </c>
      <c r="C69" s="59">
        <f t="shared" ref="C69:AG69" si="25">+C67+C68</f>
        <v>3512.78</v>
      </c>
      <c r="D69" s="59">
        <f t="shared" si="25"/>
        <v>3828.04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8742.2400000000016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2.3799999999998818</v>
      </c>
      <c r="C70" s="57">
        <f t="shared" si="26"/>
        <v>26.929999999999836</v>
      </c>
      <c r="D70" s="57">
        <f t="shared" si="26"/>
        <v>3.7300000000000182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33.039999999999736</v>
      </c>
    </row>
    <row r="71" spans="1:34" ht="95.25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5.91</v>
      </c>
    </row>
    <row r="9" spans="1:36" x14ac:dyDescent="0.25">
      <c r="A9" s="1" t="s">
        <v>22</v>
      </c>
      <c r="B9" s="24">
        <v>5.78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5339.57</v>
      </c>
      <c r="C12" s="26">
        <v>5076.84</v>
      </c>
      <c r="D12" s="26">
        <v>1585.95</v>
      </c>
      <c r="E12" s="26">
        <v>926.65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12929.01</v>
      </c>
      <c r="AI12" s="26"/>
      <c r="AJ12" s="69">
        <f>+AI12-AH12</f>
        <v>-12929.01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565</v>
      </c>
      <c r="C15" s="23">
        <v>617.5</v>
      </c>
      <c r="D15" s="23">
        <v>326</v>
      </c>
      <c r="E15" s="23">
        <v>227.5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1736</v>
      </c>
    </row>
    <row r="16" spans="1:36" s="32" customFormat="1" x14ac:dyDescent="0.25">
      <c r="A16" s="30" t="s">
        <v>20</v>
      </c>
      <c r="B16" s="31">
        <v>59</v>
      </c>
      <c r="C16" s="31">
        <v>79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138</v>
      </c>
      <c r="AJ16" s="70"/>
    </row>
    <row r="17" spans="1:36" s="47" customFormat="1" x14ac:dyDescent="0.25">
      <c r="A17" s="46" t="s">
        <v>27</v>
      </c>
      <c r="B17" s="22">
        <f>B16*$B$8</f>
        <v>341.61</v>
      </c>
      <c r="C17" s="22">
        <f>C16*$B$8</f>
        <v>457.41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799.02</v>
      </c>
    </row>
    <row r="18" spans="1:36" s="32" customFormat="1" x14ac:dyDescent="0.25">
      <c r="A18" s="30" t="s">
        <v>23</v>
      </c>
      <c r="B18" s="33">
        <v>185</v>
      </c>
      <c r="C18" s="33">
        <v>138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323</v>
      </c>
      <c r="AJ18" s="70"/>
    </row>
    <row r="19" spans="1:36" s="47" customFormat="1" x14ac:dyDescent="0.25">
      <c r="A19" s="46" t="s">
        <v>27</v>
      </c>
      <c r="B19" s="22">
        <f>B18*$B$9</f>
        <v>1069.3</v>
      </c>
      <c r="C19" s="22">
        <f t="shared" ref="C19:AG19" si="3">C18*$B$9</f>
        <v>797.64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1866.94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244</v>
      </c>
      <c r="C22" s="20">
        <f t="shared" ref="C22:AG23" si="5">+C16+C18+C20</f>
        <v>217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461</v>
      </c>
    </row>
    <row r="23" spans="1:36" s="47" customFormat="1" x14ac:dyDescent="0.25">
      <c r="A23" s="48" t="s">
        <v>26</v>
      </c>
      <c r="B23" s="19">
        <f>+B17+B19+B21</f>
        <v>1410.9099999999999</v>
      </c>
      <c r="C23" s="19">
        <f t="shared" si="5"/>
        <v>1255.05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2665.96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6.32</v>
      </c>
      <c r="C40" s="36">
        <v>44.27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50.59</v>
      </c>
    </row>
    <row r="41" spans="1:34" s="47" customFormat="1" x14ac:dyDescent="0.25">
      <c r="A41" s="46" t="s">
        <v>44</v>
      </c>
      <c r="B41" s="22">
        <f>B40*$B$8</f>
        <v>36.592800000000004</v>
      </c>
      <c r="C41" s="22">
        <f t="shared" ref="C41:AG41" si="16">C40*$B$8</f>
        <v>256.32330000000002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292.91610000000003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6.32</v>
      </c>
      <c r="C46" s="20">
        <f t="shared" ref="C46:AG47" si="19">+C40+C42+C44</f>
        <v>44.27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50.59</v>
      </c>
    </row>
    <row r="47" spans="1:34" s="47" customFormat="1" x14ac:dyDescent="0.25">
      <c r="A47" s="48" t="s">
        <v>48</v>
      </c>
      <c r="B47" s="19">
        <f>+B41+B43+B45</f>
        <v>36.592800000000004</v>
      </c>
      <c r="C47" s="19">
        <f t="shared" si="19"/>
        <v>256.32330000000002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292.91610000000003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2404.7600000000002</v>
      </c>
      <c r="C49" s="44">
        <v>2191.46</v>
      </c>
      <c r="D49" s="44">
        <v>650.22</v>
      </c>
      <c r="E49" s="44">
        <v>470.85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5717.2900000000009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1028.6400000000001</v>
      </c>
      <c r="C53" s="44">
        <v>713.29</v>
      </c>
      <c r="D53" s="44">
        <v>611.37</v>
      </c>
      <c r="E53" s="44">
        <v>227.25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2580.5500000000002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48.89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48.89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5445.9028000000008</v>
      </c>
      <c r="C64" s="53">
        <f t="shared" ref="C64:AG64" si="21">+C15+C23+C31+C39+C47+C48+C49+C50+C51+C52+C53+C54+C55+C56+C57+C58+C59+C60+C61+C62+C63</f>
        <v>5082.5133000000005</v>
      </c>
      <c r="D64" s="53">
        <f t="shared" si="21"/>
        <v>1587.5900000000001</v>
      </c>
      <c r="E64" s="53">
        <f t="shared" si="21"/>
        <v>925.6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13041.606100000003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5339.57</v>
      </c>
      <c r="C67" s="57">
        <f t="shared" ref="C67:L67" si="23">C12</f>
        <v>5076.84</v>
      </c>
      <c r="D67" s="57">
        <f t="shared" si="23"/>
        <v>1585.95</v>
      </c>
      <c r="E67" s="57">
        <f t="shared" si="23"/>
        <v>926.65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12929.01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5339.57</v>
      </c>
      <c r="C69" s="59">
        <f t="shared" ref="C69:AG69" si="25">+C67+C68</f>
        <v>5076.84</v>
      </c>
      <c r="D69" s="59">
        <f t="shared" si="25"/>
        <v>1585.95</v>
      </c>
      <c r="E69" s="59">
        <f t="shared" si="25"/>
        <v>926.65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12929.01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106.33280000000104</v>
      </c>
      <c r="C70" s="57">
        <f t="shared" si="26"/>
        <v>5.6733000000003813</v>
      </c>
      <c r="D70" s="57">
        <f t="shared" si="26"/>
        <v>1.6400000000001</v>
      </c>
      <c r="E70" s="57">
        <f t="shared" si="26"/>
        <v>-1.0499999999999545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112.59610000000157</v>
      </c>
    </row>
    <row r="71" spans="1:34" ht="107.2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126</v>
      </c>
      <c r="AH72" s="47"/>
    </row>
    <row r="73" spans="1:34" x14ac:dyDescent="0.25">
      <c r="B73" s="12">
        <v>77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4">
        <v>5.78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443.15</v>
      </c>
      <c r="C12" s="26">
        <v>2039.76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2482.91</v>
      </c>
      <c r="AI12" s="26">
        <v>2462.4499999999998</v>
      </c>
      <c r="AJ12" s="69">
        <f>+AI12-AH12</f>
        <v>-20.460000000000036</v>
      </c>
    </row>
    <row r="13" spans="1:36" ht="19.5" customHeight="1" x14ac:dyDescent="0.25">
      <c r="A13" s="25" t="s">
        <v>117</v>
      </c>
      <c r="B13" s="26"/>
      <c r="C13" s="26">
        <v>36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>
        <v>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56</v>
      </c>
      <c r="C15" s="23">
        <v>107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163</v>
      </c>
    </row>
    <row r="16" spans="1:36" s="32" customFormat="1" x14ac:dyDescent="0.25">
      <c r="A16" s="30" t="s">
        <v>20</v>
      </c>
      <c r="B16" s="31"/>
      <c r="C16" s="31">
        <v>100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579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579</v>
      </c>
    </row>
    <row r="18" spans="1:36" s="32" customFormat="1" x14ac:dyDescent="0.25">
      <c r="A18" s="30" t="s">
        <v>23</v>
      </c>
      <c r="B18" s="33">
        <v>9</v>
      </c>
      <c r="C18" s="33">
        <v>26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35</v>
      </c>
      <c r="AJ18" s="70"/>
    </row>
    <row r="19" spans="1:36" s="47" customFormat="1" x14ac:dyDescent="0.25">
      <c r="A19" s="46" t="s">
        <v>27</v>
      </c>
      <c r="B19" s="22">
        <f>B18*$B$9</f>
        <v>52.02</v>
      </c>
      <c r="C19" s="22">
        <f t="shared" ref="C19:AG19" si="3">C18*$B$9</f>
        <v>150.28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202.3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</v>
      </c>
      <c r="C22" s="20">
        <f t="shared" ref="C22:AG23" si="5">+C16+C18+C20</f>
        <v>126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135</v>
      </c>
    </row>
    <row r="23" spans="1:36" s="47" customFormat="1" x14ac:dyDescent="0.25">
      <c r="A23" s="48" t="s">
        <v>26</v>
      </c>
      <c r="B23" s="19">
        <f>+B17+B19+B21</f>
        <v>52.02</v>
      </c>
      <c r="C23" s="19">
        <f t="shared" si="5"/>
        <v>729.28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781.3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>
        <v>28.44</v>
      </c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28.44</v>
      </c>
    </row>
    <row r="49" spans="1:34" x14ac:dyDescent="0.25">
      <c r="A49" s="17" t="s">
        <v>14</v>
      </c>
      <c r="B49" s="44">
        <v>328.23</v>
      </c>
      <c r="C49" s="44">
        <v>1096.24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1424.47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31.2</v>
      </c>
      <c r="C53" s="44">
        <v>95.5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126.7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24.14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467.45</v>
      </c>
      <c r="C64" s="53">
        <f t="shared" ref="C64:AG64" si="21">+C15+C23+C31+C39+C47+C48+C49+C50+C51+C52+C53+C54+C55+C56+C57+C58+C59+C60+C61+C62+C63</f>
        <v>2080.6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2548.0499999999997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443.15</v>
      </c>
      <c r="C67" s="57">
        <f t="shared" ref="C67:L67" si="23">C12</f>
        <v>2039.76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2482.91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36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</v>
      </c>
    </row>
    <row r="69" spans="1:34" s="47" customFormat="1" x14ac:dyDescent="0.25">
      <c r="A69" s="58" t="s">
        <v>94</v>
      </c>
      <c r="B69" s="59">
        <f>+B67+B68</f>
        <v>467.15</v>
      </c>
      <c r="C69" s="59">
        <f t="shared" ref="C69:AG69" si="25">+C67+C68</f>
        <v>2075.7600000000002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2542.9100000000003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0.30000000000001137</v>
      </c>
      <c r="C70" s="57">
        <f t="shared" si="26"/>
        <v>4.8399999999996908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5.1399999999997021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4">
        <v>5.78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504.92</v>
      </c>
      <c r="C12" s="26">
        <v>298.74</v>
      </c>
      <c r="D12" s="26">
        <v>6110.21</v>
      </c>
      <c r="E12" s="26">
        <v>3118.54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10032.41</v>
      </c>
      <c r="AI12" s="26"/>
      <c r="AJ12" s="69">
        <f>+AI12-AH12</f>
        <v>-10032.41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38.5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30</v>
      </c>
      <c r="C18" s="33">
        <v>21</v>
      </c>
      <c r="D18" s="33">
        <v>452</v>
      </c>
      <c r="E18" s="33">
        <v>337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840</v>
      </c>
      <c r="AJ18" s="70"/>
    </row>
    <row r="19" spans="1:36" s="47" customFormat="1" x14ac:dyDescent="0.25">
      <c r="A19" s="46" t="s">
        <v>27</v>
      </c>
      <c r="B19" s="22">
        <f>B18*$B$9</f>
        <v>173.4</v>
      </c>
      <c r="C19" s="22">
        <f t="shared" ref="C19:AG19" si="3">C18*$B$9</f>
        <v>121.38000000000001</v>
      </c>
      <c r="D19" s="22">
        <f t="shared" si="3"/>
        <v>2612.56</v>
      </c>
      <c r="E19" s="22">
        <f t="shared" si="3"/>
        <v>1947.8600000000001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4855.2000000000007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</v>
      </c>
      <c r="C22" s="20">
        <f t="shared" ref="C22:AG23" si="5">+C16+C18+C20</f>
        <v>21</v>
      </c>
      <c r="D22" s="20">
        <f t="shared" si="5"/>
        <v>452</v>
      </c>
      <c r="E22" s="20">
        <f t="shared" si="5"/>
        <v>337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840</v>
      </c>
    </row>
    <row r="23" spans="1:36" s="47" customFormat="1" x14ac:dyDescent="0.25">
      <c r="A23" s="48" t="s">
        <v>26</v>
      </c>
      <c r="B23" s="19">
        <f>+B17+B19+B21</f>
        <v>173.4</v>
      </c>
      <c r="C23" s="19">
        <f t="shared" si="5"/>
        <v>121.38000000000001</v>
      </c>
      <c r="D23" s="19">
        <f t="shared" si="5"/>
        <v>2612.56</v>
      </c>
      <c r="E23" s="19">
        <f t="shared" si="5"/>
        <v>1947.8600000000001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4855.2000000000007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21.62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21.62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125.1798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125.1798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21.62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21.62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125.1798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125.1798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269.49</v>
      </c>
      <c r="C49" s="44">
        <v>139.66999999999999</v>
      </c>
      <c r="D49" s="44">
        <v>3325.01</v>
      </c>
      <c r="E49" s="44">
        <v>1214.55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4948.72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38.44</v>
      </c>
      <c r="C53" s="44"/>
      <c r="D53" s="44">
        <v>200.89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239.32999999999998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25.89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25.89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507.21999999999997</v>
      </c>
      <c r="C64" s="53">
        <f t="shared" ref="C64:AG64" si="21">+C15+C23+C31+C39+C47+C48+C49+C50+C51+C52+C53+C54+C55+C56+C57+C58+C59+C60+C61+C62+C63</f>
        <v>299.54999999999995</v>
      </c>
      <c r="D64" s="53">
        <f t="shared" si="21"/>
        <v>6263.6397999999999</v>
      </c>
      <c r="E64" s="53">
        <f t="shared" si="21"/>
        <v>3162.41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10232.819799999999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504.92</v>
      </c>
      <c r="C67" s="57">
        <f t="shared" ref="C67:L67" si="23">C12</f>
        <v>298.74</v>
      </c>
      <c r="D67" s="57">
        <f t="shared" si="23"/>
        <v>6110.21</v>
      </c>
      <c r="E67" s="57">
        <f t="shared" si="23"/>
        <v>3118.54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10032.41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504.92</v>
      </c>
      <c r="C69" s="59">
        <f t="shared" ref="C69:AG69" si="25">+C67+C68</f>
        <v>298.74</v>
      </c>
      <c r="D69" s="59">
        <f t="shared" si="25"/>
        <v>6110.21</v>
      </c>
      <c r="E69" s="59">
        <f t="shared" si="25"/>
        <v>3118.54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10032.41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2.2999999999999545</v>
      </c>
      <c r="C70" s="57">
        <f t="shared" si="26"/>
        <v>0.80999999999994543</v>
      </c>
      <c r="D70" s="57">
        <f t="shared" si="26"/>
        <v>153.42979999999989</v>
      </c>
      <c r="E70" s="57">
        <f t="shared" si="26"/>
        <v>43.869999999999891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200.40979999999968</v>
      </c>
    </row>
    <row r="71" spans="1:34" ht="96" customHeight="1" x14ac:dyDescent="0.25">
      <c r="A71" s="77" t="s">
        <v>96</v>
      </c>
      <c r="B71" s="14" t="s">
        <v>139</v>
      </c>
      <c r="C71" s="14"/>
      <c r="D71" s="14" t="s">
        <v>140</v>
      </c>
      <c r="E71" s="14" t="s">
        <v>141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142</v>
      </c>
      <c r="AH72" s="47"/>
    </row>
    <row r="73" spans="1:34" x14ac:dyDescent="0.25">
      <c r="E73" s="15">
        <v>15.63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15" sqref="AI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44771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4">
        <v>5.78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3594.88</v>
      </c>
      <c r="C12" s="26">
        <v>2611.09</v>
      </c>
      <c r="D12" s="26">
        <v>978.36</v>
      </c>
      <c r="E12" s="26">
        <v>4029.46</v>
      </c>
      <c r="F12" s="26">
        <v>4212.7</v>
      </c>
      <c r="G12" s="26">
        <v>4799.59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20226.080000000002</v>
      </c>
      <c r="AI12" s="26">
        <v>20061.060000000001</v>
      </c>
      <c r="AJ12" s="69">
        <f>+AI12-AH12</f>
        <v>-165.02000000000044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253</v>
      </c>
      <c r="C15" s="23">
        <v>193.5</v>
      </c>
      <c r="D15" s="23">
        <v>58.5</v>
      </c>
      <c r="E15" s="23">
        <v>382.5</v>
      </c>
      <c r="F15" s="23">
        <v>358</v>
      </c>
      <c r="G15" s="23">
        <v>372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1617.5</v>
      </c>
    </row>
    <row r="16" spans="1:36" s="32" customFormat="1" x14ac:dyDescent="0.25">
      <c r="A16" s="30" t="s">
        <v>20</v>
      </c>
      <c r="B16" s="31"/>
      <c r="C16" s="31"/>
      <c r="D16" s="31"/>
      <c r="E16" s="31">
        <v>182</v>
      </c>
      <c r="F16" s="31">
        <v>147</v>
      </c>
      <c r="G16" s="31">
        <v>181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1053.78</v>
      </c>
      <c r="F17" s="22">
        <f t="shared" si="2"/>
        <v>851.13</v>
      </c>
      <c r="G17" s="22">
        <f t="shared" si="2"/>
        <v>1047.99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2952.8999999999996</v>
      </c>
    </row>
    <row r="18" spans="1:36" s="32" customFormat="1" x14ac:dyDescent="0.25">
      <c r="A18" s="30" t="s">
        <v>23</v>
      </c>
      <c r="B18" s="33">
        <v>196</v>
      </c>
      <c r="C18" s="33">
        <v>109</v>
      </c>
      <c r="D18" s="33">
        <v>45</v>
      </c>
      <c r="E18" s="33">
        <v>40</v>
      </c>
      <c r="F18" s="33">
        <v>95</v>
      </c>
      <c r="G18" s="33">
        <v>70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555</v>
      </c>
      <c r="AJ18" s="70"/>
    </row>
    <row r="19" spans="1:36" s="47" customFormat="1" x14ac:dyDescent="0.25">
      <c r="A19" s="46" t="s">
        <v>27</v>
      </c>
      <c r="B19" s="22">
        <f>B18*$B$9</f>
        <v>1132.8800000000001</v>
      </c>
      <c r="C19" s="22">
        <f t="shared" ref="C19:AG19" si="3">C18*$B$9</f>
        <v>630.02</v>
      </c>
      <c r="D19" s="22">
        <f t="shared" si="3"/>
        <v>260.10000000000002</v>
      </c>
      <c r="E19" s="22">
        <f t="shared" si="3"/>
        <v>231.20000000000002</v>
      </c>
      <c r="F19" s="22">
        <f t="shared" si="3"/>
        <v>549.1</v>
      </c>
      <c r="G19" s="22">
        <f t="shared" si="3"/>
        <v>404.6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3207.8999999999996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196</v>
      </c>
      <c r="C22" s="20">
        <f t="shared" ref="C22:AG23" si="5">+C16+C18+C20</f>
        <v>109</v>
      </c>
      <c r="D22" s="20">
        <f t="shared" si="5"/>
        <v>45</v>
      </c>
      <c r="E22" s="20">
        <f t="shared" si="5"/>
        <v>222</v>
      </c>
      <c r="F22" s="20">
        <f t="shared" si="5"/>
        <v>242</v>
      </c>
      <c r="G22" s="20">
        <f t="shared" si="5"/>
        <v>251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1065</v>
      </c>
    </row>
    <row r="23" spans="1:36" s="47" customFormat="1" x14ac:dyDescent="0.25">
      <c r="A23" s="48" t="s">
        <v>26</v>
      </c>
      <c r="B23" s="19">
        <f>+B17+B19+B21</f>
        <v>1132.8800000000001</v>
      </c>
      <c r="C23" s="19">
        <f t="shared" si="5"/>
        <v>630.02</v>
      </c>
      <c r="D23" s="19">
        <f t="shared" si="5"/>
        <v>260.10000000000002</v>
      </c>
      <c r="E23" s="19">
        <f t="shared" si="5"/>
        <v>1284.98</v>
      </c>
      <c r="F23" s="19">
        <f t="shared" si="5"/>
        <v>1400.23</v>
      </c>
      <c r="G23" s="19">
        <f t="shared" si="5"/>
        <v>1452.5900000000001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6160.8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1919.51</v>
      </c>
      <c r="C49" s="44"/>
      <c r="D49" s="44">
        <v>387.43</v>
      </c>
      <c r="E49" s="44">
        <v>2004.08</v>
      </c>
      <c r="F49" s="44"/>
      <c r="G49" s="44">
        <v>2437.13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6748.1500000000005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1249.4100000000001</v>
      </c>
      <c r="D52" s="44"/>
      <c r="E52" s="44"/>
      <c r="F52" s="44">
        <v>2132.67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3382.08</v>
      </c>
    </row>
    <row r="53" spans="1:34" x14ac:dyDescent="0.25">
      <c r="A53" s="17" t="s">
        <v>18</v>
      </c>
      <c r="B53" s="44">
        <v>241.02</v>
      </c>
      <c r="C53" s="44">
        <v>541.11</v>
      </c>
      <c r="D53" s="44">
        <v>274.06</v>
      </c>
      <c r="E53" s="44">
        <v>360.16</v>
      </c>
      <c r="F53" s="44">
        <v>327.25</v>
      </c>
      <c r="G53" s="44">
        <v>381.89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2125.4900000000002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52.32</v>
      </c>
      <c r="C55" s="44"/>
      <c r="D55" s="44"/>
      <c r="E55" s="44"/>
      <c r="F55" s="44"/>
      <c r="G55" s="44">
        <v>170.08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222.4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3598.7300000000005</v>
      </c>
      <c r="C64" s="53">
        <f t="shared" ref="C64:AG64" si="21">+C15+C23+C31+C39+C47+C48+C49+C50+C51+C52+C53+C54+C55+C56+C57+C58+C59+C60+C61+C62+C63</f>
        <v>2614.0400000000004</v>
      </c>
      <c r="D64" s="53">
        <f t="shared" si="21"/>
        <v>980.08999999999992</v>
      </c>
      <c r="E64" s="53">
        <f t="shared" si="21"/>
        <v>4031.72</v>
      </c>
      <c r="F64" s="53">
        <f t="shared" si="21"/>
        <v>4218.1499999999996</v>
      </c>
      <c r="G64" s="53">
        <f t="shared" si="21"/>
        <v>4813.6900000000005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20256.419999999998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3594.88</v>
      </c>
      <c r="C67" s="57">
        <f t="shared" ref="C67:L67" si="23">C12</f>
        <v>2611.09</v>
      </c>
      <c r="D67" s="57">
        <f t="shared" si="23"/>
        <v>978.36</v>
      </c>
      <c r="E67" s="57">
        <f t="shared" si="23"/>
        <v>4029.46</v>
      </c>
      <c r="F67" s="57">
        <f t="shared" si="23"/>
        <v>4212.7</v>
      </c>
      <c r="G67" s="57">
        <f t="shared" si="23"/>
        <v>4799.59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20226.080000000002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3594.88</v>
      </c>
      <c r="C69" s="59">
        <f t="shared" ref="C69:AG69" si="25">+C67+C68</f>
        <v>2611.09</v>
      </c>
      <c r="D69" s="59">
        <f t="shared" si="25"/>
        <v>978.36</v>
      </c>
      <c r="E69" s="59">
        <f t="shared" si="25"/>
        <v>4029.46</v>
      </c>
      <c r="F69" s="59">
        <f t="shared" si="25"/>
        <v>4212.7</v>
      </c>
      <c r="G69" s="59">
        <f t="shared" si="25"/>
        <v>4799.59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20226.080000000002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3.8500000000003638</v>
      </c>
      <c r="C70" s="57">
        <f t="shared" si="26"/>
        <v>2.9500000000002728</v>
      </c>
      <c r="D70" s="57">
        <f t="shared" si="26"/>
        <v>1.7299999999999045</v>
      </c>
      <c r="E70" s="57">
        <f t="shared" si="26"/>
        <v>2.2599999999997635</v>
      </c>
      <c r="F70" s="57">
        <f t="shared" si="26"/>
        <v>5.4499999999998181</v>
      </c>
      <c r="G70" s="57">
        <f t="shared" si="26"/>
        <v>14.100000000000364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30.340000000000487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2022-08-02T15:11:39Z</dcterms:modified>
</cp:coreProperties>
</file>