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H31" i="150"/>
  <c r="L31" i="150"/>
  <c r="P31" i="150"/>
  <c r="X31" i="150"/>
  <c r="AF31" i="150"/>
  <c r="D31" i="150"/>
  <c r="T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S64" i="151" s="1"/>
  <c r="S70" i="151" s="1"/>
  <c r="U31" i="151"/>
  <c r="W31" i="151"/>
  <c r="Y31" i="151"/>
  <c r="AA31" i="151"/>
  <c r="AA64" i="151" s="1"/>
  <c r="AA70" i="151" s="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K64" i="151" l="1"/>
  <c r="K70" i="151" s="1"/>
  <c r="C64" i="151"/>
  <c r="C70" i="151" s="1"/>
  <c r="X64" i="152"/>
  <c r="X70" i="152" s="1"/>
  <c r="H64" i="152"/>
  <c r="H70" i="152" s="1"/>
  <c r="O64" i="151"/>
  <c r="O70" i="151" s="1"/>
  <c r="AC64" i="149"/>
  <c r="AC70" i="149" s="1"/>
  <c r="M64" i="149"/>
  <c r="M70" i="149" s="1"/>
  <c r="AF64" i="152"/>
  <c r="AF70" i="152" s="1"/>
  <c r="P64" i="152"/>
  <c r="P70" i="152" s="1"/>
  <c r="AE64" i="151"/>
  <c r="AE70" i="151" s="1"/>
  <c r="W64" i="151"/>
  <c r="W70" i="151" s="1"/>
  <c r="G64" i="151"/>
  <c r="G70" i="151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W47" i="40"/>
  <c r="AD39" i="40"/>
  <c r="AB47" i="40"/>
  <c r="AA47" i="40"/>
  <c r="X39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Y64" i="40"/>
  <c r="Y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E23" i="40"/>
  <c r="L39" i="40"/>
  <c r="E47" i="40"/>
  <c r="G23" i="40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<sst xmlns="http://schemas.openxmlformats.org/spreadsheetml/2006/main" count="749" uniqueCount="131">
  <si>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</si>
  <si>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</si>
  <si>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</si>
  <si>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</si>
  <si>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</si>
  <si>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</si>
  <si>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</si>
  <si>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</si>
  <si>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</si>
  <si>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</si>
  <si>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</si>
  <si>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</si>
  <si>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</si>
  <si>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</si>
  <si>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</si>
  <si>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</si>
  <si>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</si>
  <si>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</si>
  <si>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</si>
  <si>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</si>
  <si>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</si>
  <si>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</si>
  <si>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</si>
  <si>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</si>
  <si>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</si>
  <si>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</si>
  <si>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</si>
  <si>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</si>
  <si>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</si>
  <si>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</si>
  <si>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</si>
  <si>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</si>
  <si>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</si>
  <si>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</si>
  <si>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</si>
  <si>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</si>
  <si>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</si>
  <si>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</si>
  <si>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</si>
  <si>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</si>
  <si>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</si>
  <si>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</si>
  <si>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</si>
  <si>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</si>
  <si>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</si>
  <si>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</si>
  <si>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</si>
  <si>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</si>
  <si>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</si>
  <si>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</si>
  <si>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</si>
  <si>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</si>
  <si>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</si>
  <si>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</si>
  <si>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</si>
  <si>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</si>
  <si>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</si>
  <si>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</si>
  <si>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</si>
  <si>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</si>
  <si>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</si>
  <si>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</si>
  <si>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</si>
  <si>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</si>
  <si>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</si>
  <si>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</si>
  <si>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</si>
  <si>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</si>
  <si>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</si>
  <si>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</si>
  <si>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</si>
  <si>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</si>
  <si>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</si>
  <si>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</si>
  <si>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</si>
  <si>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</si>
  <si>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</si>
  <si>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</si>
  <si>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</si>
  <si>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</si>
  <si>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</si>
  <si>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</si>
  <si>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</si>
  <si>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</si>
  <si>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</si>
  <si>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</si>
  <si>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</si>
  <si>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</si>
  <si>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</si>
  <si>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</si>
  <si>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</si>
  <si>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</si>
  <si>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</si>
  <si>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</si>
  <si>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</si>
  <si>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</si>
  <si>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</si>
  <si>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</si>
  <si>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</si>
  <si>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</si>
  <si>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</si>
  <si>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</si>
  <si>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</si>
  <si>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</si>
  <si>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</si>
  <si>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</si>
  <si>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</si>
  <si>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</si>
  <si>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</si>
  <si>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</si>
  <si>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</si>
  <si>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</si>
  <si>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</si>
  <si>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</si>
  <si>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</si>
  <si>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</si>
  <si>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</si>
  <si>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</si>
  <si>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</si>
  <si>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</si>
  <si>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</si>
  <si>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</si>
  <si>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</si>
  <si>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25F/C</t>
  </si>
  <si>
    <t>25sobrante periodicos</t>
  </si>
  <si>
    <t>sobrante periodicos</t>
  </si>
  <si>
    <t>10.50f/c</t>
  </si>
  <si>
    <t>9.50F/C SOBRANTEV DE 1$</t>
  </si>
  <si>
    <t>81.50F/C</t>
  </si>
  <si>
    <t>FALTANTE ES SOBRANTE DEL DIA 21-06-22 MISMA CAJA</t>
  </si>
  <si>
    <t>75.50F/C NOTA DE CREDITO POR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</si>
</sst>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85572.26</v>
      </c>
      <c r="C2" s="43">
        <f>MODELO!AH12</f>
        <v>42134.159999999996</v>
      </c>
      <c r="D2" s="43">
        <f>EXQUISITECES!AH12</f>
        <v>7370.57</v>
      </c>
      <c r="E2" s="43">
        <f>HOYADA!AH12</f>
        <v>16954.04</v>
      </c>
      <c r="F2" s="43">
        <f>FARMASTOP!AH12</f>
        <v>2707.86</v>
      </c>
      <c r="G2" s="43">
        <f>BOCAS!AH12</f>
        <v>9942.7099999999991</v>
      </c>
      <c r="H2" s="43">
        <f>LAGUNETICA!AH12</f>
        <v>23927.989999999998</v>
      </c>
      <c r="I2" s="43">
        <f>SANANTONIO!AH12</f>
        <v>0</v>
      </c>
      <c r="J2" s="43">
        <f>SUM(B2:I2)</f>
        <v>188609.58999999997</v>
      </c>
    </row>
    <row r="3" spans="1:10" x14ac:dyDescent="0.25">
      <c r="A3" s="46" t="s">
        <v>0</v>
      </c>
      <c r="B3" s="43">
        <f>AUTOMERCADO!AH15</f>
        <v>2369.5</v>
      </c>
      <c r="C3" s="43">
        <f>MODELO!AH15</f>
        <v>1593</v>
      </c>
      <c r="D3" s="43">
        <f>EXQUISITECES!AH15</f>
        <v>257</v>
      </c>
      <c r="E3" s="43">
        <f>HOYADA!AH15</f>
        <v>1686.7</v>
      </c>
      <c r="F3" s="43">
        <f>FARMASTOP!AH15</f>
        <v>55</v>
      </c>
      <c r="G3" s="43">
        <f>BOCAS!AH15</f>
        <v>87.5</v>
      </c>
      <c r="H3" s="43">
        <f>LAGUNETICA!AH15</f>
        <v>2301.5</v>
      </c>
      <c r="I3" s="43">
        <f>SANANTONIO!AH15</f>
        <v>0</v>
      </c>
      <c r="J3" s="43">
        <f t="shared" ref="J3:J52" si="0">SUM(B3:I3)</f>
        <v>8350.2000000000007</v>
      </c>
    </row>
    <row r="4" spans="1:10" x14ac:dyDescent="0.25">
      <c r="A4" s="73" t="s">
        <v>20</v>
      </c>
      <c r="B4" s="43">
        <f>AUTOMERCADO!AH16</f>
        <v>6407</v>
      </c>
      <c r="C4" s="43">
        <f>MODELO!AH16</f>
        <v>3241</v>
      </c>
      <c r="D4" s="43">
        <f>EXQUISITECES!AH16</f>
        <v>513</v>
      </c>
      <c r="E4" s="43">
        <f>HOYADA!AH16</f>
        <v>899</v>
      </c>
      <c r="F4" s="43">
        <f>FARMASTOP!AH16</f>
        <v>232</v>
      </c>
      <c r="G4" s="43">
        <f>BOCAS!AH16</f>
        <v>909</v>
      </c>
      <c r="H4" s="43">
        <f>LAGUNETICA!AH16</f>
        <v>1597</v>
      </c>
      <c r="I4" s="43">
        <f>SANANTONIO!AH16</f>
        <v>0</v>
      </c>
      <c r="J4" s="43">
        <f t="shared" si="0"/>
        <v>13798</v>
      </c>
    </row>
    <row r="5" spans="1:10" x14ac:dyDescent="0.25">
      <c r="A5" s="46" t="s">
        <v>27</v>
      </c>
      <c r="B5" s="43">
        <f>AUTOMERCADO!AH17</f>
        <v>35943.270000000004</v>
      </c>
      <c r="C5" s="43">
        <f>MODELO!AH17</f>
        <v>18182.010000000002</v>
      </c>
      <c r="D5" s="43">
        <f>EXQUISITECES!AH17</f>
        <v>2877.9300000000003</v>
      </c>
      <c r="E5" s="43">
        <f>HOYADA!AH17</f>
        <v>5043.3900000000003</v>
      </c>
      <c r="F5" s="43">
        <f>FARMASTOP!AH17</f>
        <v>1301.52</v>
      </c>
      <c r="G5" s="43">
        <f>BOCAS!AH17</f>
        <v>5099.4900000000007</v>
      </c>
      <c r="H5" s="43">
        <f>LAGUNETICA!AH17</f>
        <v>8959.1700000000019</v>
      </c>
      <c r="I5" s="43">
        <f>SANANTONIO!AH17</f>
        <v>0</v>
      </c>
      <c r="J5" s="43">
        <f t="shared" si="0"/>
        <v>77406.78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6407</v>
      </c>
      <c r="C10" s="43">
        <f>MODELO!AH22</f>
        <v>3241</v>
      </c>
      <c r="D10" s="43">
        <f>EXQUISITECES!AH22</f>
        <v>513</v>
      </c>
      <c r="E10" s="43">
        <f>HOYADA!AH22</f>
        <v>899</v>
      </c>
      <c r="F10" s="43">
        <f>FARMASTOP!AH22</f>
        <v>232</v>
      </c>
      <c r="G10" s="43">
        <f>BOCAS!AH22</f>
        <v>909</v>
      </c>
      <c r="H10" s="43">
        <f>LAGUNETICA!AH22</f>
        <v>1597</v>
      </c>
      <c r="I10" s="43">
        <f>SANANTONIO!AH22</f>
        <v>0</v>
      </c>
      <c r="J10" s="43">
        <f t="shared" si="0"/>
        <v>13798</v>
      </c>
    </row>
    <row r="11" spans="1:10" x14ac:dyDescent="0.25">
      <c r="A11" s="48" t="s">
        <v>26</v>
      </c>
      <c r="B11" s="43">
        <f>AUTOMERCADO!AH23</f>
        <v>35943.270000000004</v>
      </c>
      <c r="C11" s="43">
        <f>MODELO!AH23</f>
        <v>18182.010000000002</v>
      </c>
      <c r="D11" s="43">
        <f>EXQUISITECES!AH23</f>
        <v>2877.9300000000003</v>
      </c>
      <c r="E11" s="43">
        <f>HOYADA!AH23</f>
        <v>5043.3900000000003</v>
      </c>
      <c r="F11" s="43">
        <f>FARMASTOP!AH23</f>
        <v>1301.52</v>
      </c>
      <c r="G11" s="43">
        <f>BOCAS!AH23</f>
        <v>5099.4900000000007</v>
      </c>
      <c r="H11" s="43">
        <f>LAGUNETICA!AH23</f>
        <v>8959.1700000000019</v>
      </c>
      <c r="I11" s="43">
        <f>SANANTONIO!AH23</f>
        <v>0</v>
      </c>
      <c r="J11" s="43">
        <f t="shared" si="0"/>
        <v>77406.78</v>
      </c>
    </row>
    <row r="12" spans="1:10" x14ac:dyDescent="0.25">
      <c r="A12" s="46" t="s">
        <v>28</v>
      </c>
      <c r="B12" s="43">
        <f>AUTOMERCADO!AH24</f>
        <v>28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28</v>
      </c>
    </row>
    <row r="13" spans="1:10" x14ac:dyDescent="0.25">
      <c r="A13" s="46" t="s">
        <v>31</v>
      </c>
      <c r="B13" s="43">
        <f>AUTOMERCADO!AH25</f>
        <v>160.16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160.16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28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28</v>
      </c>
    </row>
    <row r="19" spans="1:10" x14ac:dyDescent="0.25">
      <c r="A19" s="48" t="s">
        <v>33</v>
      </c>
      <c r="B19" s="43">
        <f>AUTOMERCADO!AH31</f>
        <v>160.16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160.16</v>
      </c>
    </row>
    <row r="20" spans="1:10" x14ac:dyDescent="0.25">
      <c r="A20" s="46" t="s">
        <v>34</v>
      </c>
      <c r="B20" s="43">
        <f>AUTOMERCADO!AH32</f>
        <v>343.44000000000005</v>
      </c>
      <c r="C20" s="43">
        <f>MODELO!AH32</f>
        <v>13.11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356.55000000000007</v>
      </c>
    </row>
    <row r="21" spans="1:10" x14ac:dyDescent="0.25">
      <c r="A21" s="46" t="s">
        <v>35</v>
      </c>
      <c r="B21" s="43">
        <f>AUTOMERCADO!AH33</f>
        <v>1926.6984000000002</v>
      </c>
      <c r="C21" s="43">
        <f>MODELO!AH33</f>
        <v>73.5471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2000.2455000000002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343.44000000000005</v>
      </c>
      <c r="C26" s="43">
        <f>MODELO!AH38</f>
        <v>13.11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356.55000000000007</v>
      </c>
    </row>
    <row r="27" spans="1:10" x14ac:dyDescent="0.25">
      <c r="A27" s="48" t="s">
        <v>42</v>
      </c>
      <c r="B27" s="43">
        <f>AUTOMERCADO!AH39</f>
        <v>1926.6984000000002</v>
      </c>
      <c r="C27" s="43">
        <f>MODELO!AH39</f>
        <v>73.5471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2000.2455000000002</v>
      </c>
    </row>
    <row r="28" spans="1:10" x14ac:dyDescent="0.25">
      <c r="A28" s="46" t="s">
        <v>43</v>
      </c>
      <c r="B28" s="43">
        <f>AUTOMERCADO!AH40</f>
        <v>241.36</v>
      </c>
      <c r="C28" s="43">
        <f>MODELO!AH40</f>
        <v>47.839999999999996</v>
      </c>
      <c r="D28" s="43">
        <f>EXQUISITECES!AH40</f>
        <v>0</v>
      </c>
      <c r="E28" s="43">
        <f>HOYADA!AH40</f>
        <v>14.12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303.32</v>
      </c>
    </row>
    <row r="29" spans="1:10" x14ac:dyDescent="0.25">
      <c r="A29" s="46" t="s">
        <v>44</v>
      </c>
      <c r="B29" s="43">
        <f>AUTOMERCADO!AH41</f>
        <v>1354.0296000000001</v>
      </c>
      <c r="C29" s="43">
        <f>MODELO!AH41</f>
        <v>268.38239999999996</v>
      </c>
      <c r="D29" s="43">
        <f>EXQUISITECES!AH41</f>
        <v>0</v>
      </c>
      <c r="E29" s="43">
        <f>HOYADA!AH41</f>
        <v>79.213200000000001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1701.6251999999999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241.36</v>
      </c>
      <c r="C34" s="43">
        <f>MODELO!AH46</f>
        <v>47.839999999999996</v>
      </c>
      <c r="D34" s="43">
        <f>EXQUISITECES!AH46</f>
        <v>0</v>
      </c>
      <c r="E34" s="43">
        <f>HOYADA!AH46</f>
        <v>14.12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303.32</v>
      </c>
    </row>
    <row r="35" spans="1:10" x14ac:dyDescent="0.25">
      <c r="A35" s="48" t="s">
        <v>48</v>
      </c>
      <c r="B35" s="43">
        <f>AUTOMERCADO!AH47</f>
        <v>1354.0296000000001</v>
      </c>
      <c r="C35" s="43">
        <f>MODELO!AH47</f>
        <v>268.38239999999996</v>
      </c>
      <c r="D35" s="43">
        <f>EXQUISITECES!AH47</f>
        <v>0</v>
      </c>
      <c r="E35" s="43">
        <f>HOYADA!AH47</f>
        <v>79.213200000000001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1701.6251999999999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37798.380000000005</v>
      </c>
      <c r="C37" s="43">
        <f>MODELO!AH49</f>
        <v>15119.02</v>
      </c>
      <c r="D37" s="43">
        <f>EXQUISITECES!AH49</f>
        <v>3630.87</v>
      </c>
      <c r="E37" s="43">
        <f>HOYADA!AH49</f>
        <v>6644.6399999999994</v>
      </c>
      <c r="F37" s="43">
        <f>FARMASTOP!AH49</f>
        <v>1046.08</v>
      </c>
      <c r="G37" s="43">
        <f>BOCAS!AH49</f>
        <v>3932.8599999999997</v>
      </c>
      <c r="H37" s="43">
        <f>LAGUNETICA!AH49</f>
        <v>5852.3899999999994</v>
      </c>
      <c r="I37" s="43">
        <f>SANANTONIO!AH49</f>
        <v>0</v>
      </c>
      <c r="J37" s="43">
        <f t="shared" si="0"/>
        <v>74024.240000000005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1551.83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5893.15</v>
      </c>
      <c r="I40" s="43">
        <f>SANANTONIO!AH52</f>
        <v>0</v>
      </c>
      <c r="J40" s="43">
        <f t="shared" si="0"/>
        <v>7444.98</v>
      </c>
    </row>
    <row r="41" spans="1:10" x14ac:dyDescent="0.25">
      <c r="A41" s="74" t="s">
        <v>18</v>
      </c>
      <c r="B41" s="43">
        <f>AUTOMERCADO!AH53</f>
        <v>3767.84</v>
      </c>
      <c r="C41" s="43">
        <f>MODELO!AH53</f>
        <v>4216.2200000000012</v>
      </c>
      <c r="D41" s="43">
        <f>EXQUISITECES!AH53</f>
        <v>380.23999999999995</v>
      </c>
      <c r="E41" s="43">
        <f>HOYADA!AH53</f>
        <v>3291.16</v>
      </c>
      <c r="F41" s="43">
        <f>FARMASTOP!AH53</f>
        <v>214.81</v>
      </c>
      <c r="G41" s="43">
        <f>BOCAS!AH53</f>
        <v>676.59</v>
      </c>
      <c r="H41" s="43">
        <f>LAGUNETICA!AH53</f>
        <v>893.18999999999994</v>
      </c>
      <c r="I41" s="43">
        <f>SANANTONIO!AH53</f>
        <v>0</v>
      </c>
      <c r="J41" s="43">
        <f t="shared" si="0"/>
        <v>13440.050000000001</v>
      </c>
    </row>
    <row r="42" spans="1:10" x14ac:dyDescent="0.25">
      <c r="A42" s="74" t="s">
        <v>114</v>
      </c>
      <c r="B42" s="43">
        <f>AUTOMERCADO!AH54</f>
        <v>176.98000000000002</v>
      </c>
      <c r="C42" s="43">
        <f>MODELO!AH54</f>
        <v>342.62</v>
      </c>
      <c r="D42" s="43">
        <f>EXQUISITECES!AH54</f>
        <v>134.82</v>
      </c>
      <c r="E42" s="43">
        <f>HOYADA!AH54</f>
        <v>35.14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689.56000000000006</v>
      </c>
    </row>
    <row r="43" spans="1:10" x14ac:dyDescent="0.25">
      <c r="A43" s="74" t="s">
        <v>52</v>
      </c>
      <c r="B43" s="43">
        <f>AUTOMERCADO!AH55</f>
        <v>2216.4300000000003</v>
      </c>
      <c r="C43" s="43">
        <f>MODELO!AH55</f>
        <v>388.09</v>
      </c>
      <c r="D43" s="43">
        <f>EXQUISITECES!AH55</f>
        <v>118.37</v>
      </c>
      <c r="E43" s="43">
        <f>HOYADA!AH55</f>
        <v>157.57999999999998</v>
      </c>
      <c r="F43" s="43">
        <f>FARMASTOP!AH55</f>
        <v>172.14</v>
      </c>
      <c r="G43" s="43">
        <f>BOCAS!AH55</f>
        <v>142.63999999999999</v>
      </c>
      <c r="H43" s="43">
        <f>LAGUNETICA!AH55</f>
        <v>63.17</v>
      </c>
      <c r="I43" s="43">
        <f>SANANTONIO!AH55</f>
        <v>0</v>
      </c>
      <c r="J43" s="43">
        <f t="shared" si="0"/>
        <v>3258.42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22.71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22.71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445.5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445.5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85713.288000000015</v>
      </c>
      <c r="C52" s="75">
        <f>MODELO!AH64</f>
        <v>42202.929499999998</v>
      </c>
      <c r="D52" s="75">
        <f>EXQUISITECES!AH64</f>
        <v>7399.23</v>
      </c>
      <c r="E52" s="75">
        <f>HOYADA!AH64</f>
        <v>16937.823200000003</v>
      </c>
      <c r="F52" s="75">
        <f>FARMASTOP!AH64</f>
        <v>2789.5500000000006</v>
      </c>
      <c r="G52" s="75">
        <f>BOCAS!AH64</f>
        <v>9939.0800000000017</v>
      </c>
      <c r="H52" s="75">
        <f>LAGUNETICA!AH64</f>
        <v>23962.57</v>
      </c>
      <c r="I52" s="75">
        <f>SANANTONIO!AH64</f>
        <v>0</v>
      </c>
      <c r="J52" s="75">
        <f t="shared" si="0"/>
        <v>188944.47070000001</v>
      </c>
    </row>
    <row r="53" spans="1:10" x14ac:dyDescent="0.25">
      <c r="A53" s="56" t="s">
        <v>3</v>
      </c>
      <c r="B53" s="43">
        <f>B2</f>
        <v>85572.26</v>
      </c>
      <c r="C53" s="43">
        <f t="shared" ref="C53:I53" si="1">C2</f>
        <v>42134.159999999996</v>
      </c>
      <c r="D53" s="43">
        <f t="shared" si="1"/>
        <v>7370.57</v>
      </c>
      <c r="E53" s="43">
        <f t="shared" si="1"/>
        <v>16954.04</v>
      </c>
      <c r="F53" s="43">
        <f t="shared" si="1"/>
        <v>2707.86</v>
      </c>
      <c r="G53" s="43">
        <f t="shared" si="1"/>
        <v>9942.7099999999991</v>
      </c>
      <c r="H53" s="43">
        <f t="shared" si="1"/>
        <v>23927.989999999998</v>
      </c>
      <c r="I53" s="43">
        <f t="shared" si="1"/>
        <v>0</v>
      </c>
      <c r="J53" s="43">
        <f>J2</f>
        <v>188609.58999999997</v>
      </c>
    </row>
    <row r="54" spans="1:10" x14ac:dyDescent="0.25">
      <c r="A54" s="58" t="s">
        <v>95</v>
      </c>
      <c r="B54" s="43">
        <f>+B52-B53</f>
        <v>141.02800000002026</v>
      </c>
      <c r="C54" s="43">
        <f t="shared" ref="C54:I54" si="2">+C52-C53</f>
        <v>68.769500000002154</v>
      </c>
      <c r="D54" s="43">
        <f t="shared" si="2"/>
        <v>28.659999999999854</v>
      </c>
      <c r="E54" s="43">
        <f t="shared" si="2"/>
        <v>-16.216799999998329</v>
      </c>
      <c r="F54" s="43">
        <f t="shared" si="2"/>
        <v>81.690000000000509</v>
      </c>
      <c r="G54" s="43">
        <f t="shared" si="2"/>
        <v>-3.6299999999973807</v>
      </c>
      <c r="H54" s="43">
        <f t="shared" si="2"/>
        <v>34.580000000001746</v>
      </c>
      <c r="I54" s="43">
        <f t="shared" si="2"/>
        <v>0</v>
      </c>
      <c r="J54" s="43">
        <f>+J52-J53</f>
        <v>334.8807000000379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62</v>
      </c>
      <c r="H11" s="5" t="s">
        <v>75</v>
      </c>
      <c r="I11" s="5" t="s">
        <v>80</v>
      </c>
      <c r="J11" s="5" t="s">
        <v>54</v>
      </c>
      <c r="K11" s="5" t="s">
        <v>58</v>
      </c>
      <c r="L11" s="5" t="s">
        <v>56</v>
      </c>
      <c r="M11" s="5" t="s">
        <v>60</v>
      </c>
      <c r="N11" s="5" t="s">
        <v>62</v>
      </c>
      <c r="O11" s="5" t="s">
        <v>64</v>
      </c>
      <c r="P11" s="5" t="s">
        <v>68</v>
      </c>
      <c r="Q11" s="5" t="s">
        <v>75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4300.7700000000004</v>
      </c>
      <c r="C12" s="26">
        <v>5846</v>
      </c>
      <c r="D12" s="26">
        <v>2660.89</v>
      </c>
      <c r="E12" s="26">
        <v>9177.89</v>
      </c>
      <c r="F12" s="26">
        <v>6903.26</v>
      </c>
      <c r="G12" s="26">
        <v>8012.02</v>
      </c>
      <c r="H12" s="26">
        <v>298.27999999999997</v>
      </c>
      <c r="I12" s="26">
        <v>2290.84</v>
      </c>
      <c r="J12" s="26">
        <v>6601.24</v>
      </c>
      <c r="K12" s="26">
        <v>8526.99</v>
      </c>
      <c r="L12" s="26">
        <v>6182.37</v>
      </c>
      <c r="M12" s="26">
        <v>6423.84</v>
      </c>
      <c r="N12" s="26">
        <v>6667.44</v>
      </c>
      <c r="O12" s="26">
        <v>6662.48</v>
      </c>
      <c r="P12" s="26">
        <v>2628.42</v>
      </c>
      <c r="Q12" s="26">
        <v>478.68</v>
      </c>
      <c r="R12" s="26">
        <v>1910.85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85572.26</v>
      </c>
      <c r="AI12" s="26">
        <v>84458.85</v>
      </c>
      <c r="AJ12" s="69">
        <f>+AI12-AH12</f>
        <v>-1113.4099999999889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/>
      <c r="D15" s="23">
        <v>70</v>
      </c>
      <c r="E15" s="23"/>
      <c r="F15" s="23">
        <v>942.5</v>
      </c>
      <c r="G15" s="23">
        <v>115.5</v>
      </c>
      <c r="H15" s="23">
        <v>1.5</v>
      </c>
      <c r="I15" s="23">
        <v>54.5</v>
      </c>
      <c r="J15" s="23">
        <v>265</v>
      </c>
      <c r="K15" s="23">
        <v>175</v>
      </c>
      <c r="L15" s="23">
        <v>137.5</v>
      </c>
      <c r="M15" s="23">
        <v>85.5</v>
      </c>
      <c r="N15" s="23">
        <v>6</v>
      </c>
      <c r="O15" s="23">
        <v>204.5</v>
      </c>
      <c r="P15" s="23">
        <v>31.5</v>
      </c>
      <c r="Q15" s="23">
        <v>11</v>
      </c>
      <c r="R15" s="23">
        <v>266.5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2369.5</v>
      </c>
    </row>
    <row r="16" spans="1:36" s="32" customFormat="1" x14ac:dyDescent="0.25">
      <c r="A16" s="30" t="s">
        <v>20</v>
      </c>
      <c r="B16" s="31">
        <v>433</v>
      </c>
      <c r="C16" s="31">
        <v>539</v>
      </c>
      <c r="D16" s="31">
        <v>231</v>
      </c>
      <c r="E16" s="31">
        <v>895</v>
      </c>
      <c r="F16" s="31">
        <v>366</v>
      </c>
      <c r="G16" s="31">
        <v>584</v>
      </c>
      <c r="H16" s="31"/>
      <c r="I16" s="31"/>
      <c r="J16" s="31">
        <v>553</v>
      </c>
      <c r="K16" s="31">
        <v>668</v>
      </c>
      <c r="L16" s="31">
        <v>444</v>
      </c>
      <c r="M16" s="31">
        <v>522</v>
      </c>
      <c r="N16" s="31">
        <v>621</v>
      </c>
      <c r="O16" s="31">
        <v>487</v>
      </c>
      <c r="P16" s="31"/>
      <c r="Q16" s="31"/>
      <c r="R16" s="31">
        <v>64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6407</v>
      </c>
      <c r="AJ16" s="70"/>
    </row>
    <row r="17" spans="1:36" s="47" customFormat="1" x14ac:dyDescent="0.25">
      <c r="A17" s="46" t="s">
        <v>27</v>
      </c>
      <c r="B17" s="22">
        <f>B16*$B$8</f>
        <v>2429.13</v>
      </c>
      <c r="C17" s="22">
        <f>C16*$B$8</f>
        <v>3023.79</v>
      </c>
      <c r="D17" s="22">
        <f t="shared" ref="D17:L17" si="2">D16*$B$8</f>
        <v>1295.9100000000001</v>
      </c>
      <c r="E17" s="22">
        <f t="shared" si="2"/>
        <v>5020.9500000000007</v>
      </c>
      <c r="F17" s="22">
        <f t="shared" si="2"/>
        <v>2053.2600000000002</v>
      </c>
      <c r="G17" s="22">
        <f t="shared" si="2"/>
        <v>3276.2400000000002</v>
      </c>
      <c r="H17" s="22">
        <f t="shared" si="2"/>
        <v>0</v>
      </c>
      <c r="I17" s="22">
        <f t="shared" si="2"/>
        <v>0</v>
      </c>
      <c r="J17" s="22">
        <f t="shared" si="2"/>
        <v>3102.3300000000004</v>
      </c>
      <c r="K17" s="22">
        <f t="shared" si="2"/>
        <v>3747.48</v>
      </c>
      <c r="L17" s="22">
        <f t="shared" si="2"/>
        <v>2490.84</v>
      </c>
      <c r="M17" s="22">
        <f t="shared" ref="M17:R17" si="3">M16*$B$8</f>
        <v>2928.42</v>
      </c>
      <c r="N17" s="22">
        <f t="shared" si="3"/>
        <v>3483.8100000000004</v>
      </c>
      <c r="O17" s="22">
        <f t="shared" si="3"/>
        <v>2732.07</v>
      </c>
      <c r="P17" s="22">
        <f t="shared" si="3"/>
        <v>0</v>
      </c>
      <c r="Q17" s="22">
        <f t="shared" si="3"/>
        <v>0</v>
      </c>
      <c r="R17" s="22">
        <f t="shared" si="3"/>
        <v>359.04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35943.270000000004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433</v>
      </c>
      <c r="C22" s="20">
        <f t="shared" ref="C22:L22" si="11">+C16+C18+C20</f>
        <v>539</v>
      </c>
      <c r="D22" s="20">
        <f t="shared" si="11"/>
        <v>231</v>
      </c>
      <c r="E22" s="20">
        <f t="shared" si="11"/>
        <v>895</v>
      </c>
      <c r="F22" s="20">
        <f t="shared" si="11"/>
        <v>366</v>
      </c>
      <c r="G22" s="20">
        <f t="shared" si="11"/>
        <v>584</v>
      </c>
      <c r="H22" s="20">
        <f t="shared" si="11"/>
        <v>0</v>
      </c>
      <c r="I22" s="20">
        <f t="shared" si="11"/>
        <v>0</v>
      </c>
      <c r="J22" s="20">
        <f t="shared" si="11"/>
        <v>553</v>
      </c>
      <c r="K22" s="20">
        <f t="shared" si="11"/>
        <v>668</v>
      </c>
      <c r="L22" s="20">
        <f t="shared" si="11"/>
        <v>444</v>
      </c>
      <c r="M22" s="20">
        <f t="shared" ref="M22:S22" si="12">+M16+M18+M20</f>
        <v>522</v>
      </c>
      <c r="N22" s="20">
        <f t="shared" si="12"/>
        <v>621</v>
      </c>
      <c r="O22" s="20">
        <f t="shared" si="12"/>
        <v>487</v>
      </c>
      <c r="P22" s="20">
        <f t="shared" si="12"/>
        <v>0</v>
      </c>
      <c r="Q22" s="20">
        <f t="shared" si="12"/>
        <v>0</v>
      </c>
      <c r="R22" s="20">
        <f t="shared" si="12"/>
        <v>64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6407</v>
      </c>
    </row>
    <row r="23" spans="1:36" s="47" customFormat="1" x14ac:dyDescent="0.25">
      <c r="A23" s="48" t="s">
        <v>26</v>
      </c>
      <c r="B23" s="19">
        <f>+B17+B19+B21</f>
        <v>2429.13</v>
      </c>
      <c r="C23" s="19">
        <f t="shared" ref="C23:L23" si="14">+C17+C19+C21</f>
        <v>3023.79</v>
      </c>
      <c r="D23" s="19">
        <f t="shared" si="14"/>
        <v>1295.9100000000001</v>
      </c>
      <c r="E23" s="19">
        <f t="shared" si="14"/>
        <v>5020.9500000000007</v>
      </c>
      <c r="F23" s="19">
        <f t="shared" si="14"/>
        <v>2053.2600000000002</v>
      </c>
      <c r="G23" s="19">
        <f t="shared" si="14"/>
        <v>3276.2400000000002</v>
      </c>
      <c r="H23" s="19">
        <f t="shared" si="14"/>
        <v>0</v>
      </c>
      <c r="I23" s="19">
        <f t="shared" si="14"/>
        <v>0</v>
      </c>
      <c r="J23" s="19">
        <f t="shared" si="14"/>
        <v>3102.3300000000004</v>
      </c>
      <c r="K23" s="19">
        <f t="shared" si="14"/>
        <v>3747.48</v>
      </c>
      <c r="L23" s="19">
        <f t="shared" si="14"/>
        <v>2490.84</v>
      </c>
      <c r="M23" s="19">
        <f t="shared" ref="M23:S23" si="15">+M17+M19+M21</f>
        <v>2928.42</v>
      </c>
      <c r="N23" s="19">
        <f t="shared" si="15"/>
        <v>3483.8100000000004</v>
      </c>
      <c r="O23" s="19">
        <f t="shared" si="15"/>
        <v>2732.07</v>
      </c>
      <c r="P23" s="19">
        <f t="shared" si="15"/>
        <v>0</v>
      </c>
      <c r="Q23" s="19">
        <f t="shared" si="15"/>
        <v>0</v>
      </c>
      <c r="R23" s="19">
        <f t="shared" si="15"/>
        <v>359.04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35943.270000000004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8</v>
      </c>
      <c r="G24" s="34"/>
      <c r="H24" s="34"/>
      <c r="I24" s="34"/>
      <c r="J24" s="34"/>
      <c r="K24" s="34"/>
      <c r="L24" s="34">
        <v>10</v>
      </c>
      <c r="M24" s="34">
        <v>10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28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45.76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57.199999999999996</v>
      </c>
      <c r="M25" s="22">
        <f t="shared" ref="M25:AG25" si="19">M24*$D$8</f>
        <v>57.199999999999996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160.16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8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10</v>
      </c>
      <c r="M30" s="21">
        <f t="shared" ref="M30:S30" si="24">+M24+M26+M28</f>
        <v>10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28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45.76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57.199999999999996</v>
      </c>
      <c r="M31" s="19">
        <f t="shared" ref="M31:S31" si="27">+M25+M27+M29</f>
        <v>57.199999999999996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160.16</v>
      </c>
    </row>
    <row r="32" spans="1:36" x14ac:dyDescent="0.25">
      <c r="A32" s="13" t="s">
        <v>34</v>
      </c>
      <c r="B32" s="36">
        <v>67.64</v>
      </c>
      <c r="C32" s="36">
        <v>100</v>
      </c>
      <c r="D32" s="36"/>
      <c r="E32" s="36"/>
      <c r="F32" s="36"/>
      <c r="G32" s="36"/>
      <c r="H32" s="36"/>
      <c r="I32" s="36"/>
      <c r="J32" s="36"/>
      <c r="K32" s="36">
        <v>35.46</v>
      </c>
      <c r="L32" s="36"/>
      <c r="M32" s="37">
        <v>19.829999999999998</v>
      </c>
      <c r="N32" s="37">
        <v>45.86</v>
      </c>
      <c r="O32" s="37">
        <v>74.650000000000006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343.44000000000005</v>
      </c>
    </row>
    <row r="33" spans="1:34" s="47" customFormat="1" x14ac:dyDescent="0.25">
      <c r="A33" s="46" t="s">
        <v>35</v>
      </c>
      <c r="B33" s="22">
        <f>B32*$B$8</f>
        <v>379.46040000000005</v>
      </c>
      <c r="C33" s="22">
        <f t="shared" ref="C33:L33" si="30">C32*$B$8</f>
        <v>561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198.93060000000003</v>
      </c>
      <c r="L33" s="22">
        <f t="shared" si="30"/>
        <v>0</v>
      </c>
      <c r="M33" s="22">
        <f t="shared" ref="M33:R33" si="31">M32*$B$8</f>
        <v>111.24629999999999</v>
      </c>
      <c r="N33" s="22">
        <f t="shared" si="31"/>
        <v>257.27460000000002</v>
      </c>
      <c r="O33" s="22">
        <f t="shared" si="31"/>
        <v>418.78650000000005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1926.6984000000002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67.64</v>
      </c>
      <c r="C38" s="20">
        <f t="shared" ref="C38:L38" si="39">+C32+C34+C36</f>
        <v>100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35.46</v>
      </c>
      <c r="L38" s="20">
        <f t="shared" si="39"/>
        <v>0</v>
      </c>
      <c r="M38" s="20">
        <f t="shared" ref="M38:S38" si="40">+M32+M34+M36</f>
        <v>19.829999999999998</v>
      </c>
      <c r="N38" s="20">
        <f t="shared" si="40"/>
        <v>45.86</v>
      </c>
      <c r="O38" s="20">
        <f t="shared" si="40"/>
        <v>74.650000000000006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343.44000000000005</v>
      </c>
    </row>
    <row r="39" spans="1:34" s="47" customFormat="1" x14ac:dyDescent="0.25">
      <c r="A39" s="48" t="s">
        <v>42</v>
      </c>
      <c r="B39" s="19">
        <f>+B33+B35+B37</f>
        <v>379.46040000000005</v>
      </c>
      <c r="C39" s="19">
        <f t="shared" ref="C39:L39" si="42">+C33+C35+C37</f>
        <v>561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198.93060000000003</v>
      </c>
      <c r="L39" s="19">
        <f t="shared" si="42"/>
        <v>0</v>
      </c>
      <c r="M39" s="19">
        <f t="shared" ref="M39:S39" si="43">+M33+M35+M37</f>
        <v>111.24629999999999</v>
      </c>
      <c r="N39" s="19">
        <f t="shared" si="43"/>
        <v>257.27460000000002</v>
      </c>
      <c r="O39" s="19">
        <f t="shared" si="43"/>
        <v>418.78650000000005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1926.6984000000002</v>
      </c>
    </row>
    <row r="40" spans="1:34" x14ac:dyDescent="0.25">
      <c r="A40" s="13" t="s">
        <v>43</v>
      </c>
      <c r="B40" s="36"/>
      <c r="C40" s="36"/>
      <c r="D40" s="36"/>
      <c r="E40" s="36">
        <v>6.23</v>
      </c>
      <c r="F40" s="36">
        <v>117.78</v>
      </c>
      <c r="G40" s="36">
        <v>56.79</v>
      </c>
      <c r="H40" s="36"/>
      <c r="I40" s="36"/>
      <c r="J40" s="36"/>
      <c r="K40" s="36">
        <v>36.56</v>
      </c>
      <c r="L40" s="36"/>
      <c r="M40" s="36"/>
      <c r="N40" s="36">
        <v>24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241.36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34.950300000000006</v>
      </c>
      <c r="F41" s="22">
        <f t="shared" si="45"/>
        <v>660.74580000000003</v>
      </c>
      <c r="G41" s="22">
        <f t="shared" si="45"/>
        <v>318.59190000000001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205.10160000000002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134.64000000000001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1354.0296000000001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6.23</v>
      </c>
      <c r="F46" s="20">
        <f t="shared" si="54"/>
        <v>117.78</v>
      </c>
      <c r="G46" s="20">
        <f t="shared" si="54"/>
        <v>56.79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36.56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24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241.36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34.950300000000006</v>
      </c>
      <c r="F47" s="19">
        <f t="shared" si="57"/>
        <v>660.74580000000003</v>
      </c>
      <c r="G47" s="19">
        <f t="shared" si="57"/>
        <v>318.59190000000001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205.10160000000002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134.64000000000001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1354.0296000000001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1167.1300000000001</v>
      </c>
      <c r="C49" s="44">
        <v>1654.65</v>
      </c>
      <c r="D49" s="44">
        <v>420.19</v>
      </c>
      <c r="E49" s="44">
        <v>3695.19</v>
      </c>
      <c r="F49" s="44">
        <v>2645.11</v>
      </c>
      <c r="G49" s="44">
        <v>4297.93</v>
      </c>
      <c r="H49" s="44">
        <v>297.26</v>
      </c>
      <c r="I49" s="44">
        <v>2036.71</v>
      </c>
      <c r="J49" s="44">
        <v>2801.59</v>
      </c>
      <c r="K49" s="44">
        <v>3234.86</v>
      </c>
      <c r="L49" s="44">
        <v>3000.89</v>
      </c>
      <c r="M49" s="45">
        <v>2662.31</v>
      </c>
      <c r="N49" s="45">
        <v>2788.17</v>
      </c>
      <c r="O49" s="45">
        <v>3283.29</v>
      </c>
      <c r="P49" s="45">
        <v>2211.5</v>
      </c>
      <c r="Q49" s="45">
        <v>467.74</v>
      </c>
      <c r="R49" s="45">
        <v>1133.8599999999999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37798.380000000005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322.75</v>
      </c>
      <c r="C53" s="44">
        <v>553.86</v>
      </c>
      <c r="D53" s="44">
        <v>453.92</v>
      </c>
      <c r="E53" s="44">
        <v>157.43</v>
      </c>
      <c r="F53" s="44"/>
      <c r="G53" s="44"/>
      <c r="H53" s="44"/>
      <c r="I53" s="44"/>
      <c r="J53" s="44">
        <v>434.98</v>
      </c>
      <c r="K53" s="44">
        <v>665.53</v>
      </c>
      <c r="L53" s="44">
        <v>497.74</v>
      </c>
      <c r="M53" s="45">
        <v>526.46</v>
      </c>
      <c r="N53" s="45"/>
      <c r="O53" s="45"/>
      <c r="P53" s="45"/>
      <c r="Q53" s="45"/>
      <c r="R53" s="45">
        <v>155.16999999999999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3767.84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142.49</v>
      </c>
      <c r="J54" s="44"/>
      <c r="K54" s="44"/>
      <c r="L54" s="44"/>
      <c r="M54" s="45">
        <v>34.49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176.98000000000002</v>
      </c>
    </row>
    <row r="55" spans="1:34" x14ac:dyDescent="0.25">
      <c r="A55" s="17" t="s">
        <v>52</v>
      </c>
      <c r="B55" s="44"/>
      <c r="C55" s="44">
        <v>71</v>
      </c>
      <c r="D55" s="44">
        <v>422.65</v>
      </c>
      <c r="E55" s="44">
        <v>353.08</v>
      </c>
      <c r="F55" s="44">
        <v>557.34</v>
      </c>
      <c r="G55" s="44">
        <v>6.24</v>
      </c>
      <c r="H55" s="44"/>
      <c r="I55" s="44">
        <v>57</v>
      </c>
      <c r="J55" s="44"/>
      <c r="K55" s="44">
        <v>304.49</v>
      </c>
      <c r="L55" s="44"/>
      <c r="M55" s="45">
        <v>21.69</v>
      </c>
      <c r="N55" s="45"/>
      <c r="O55" s="45">
        <v>36.950000000000003</v>
      </c>
      <c r="P55" s="45">
        <v>385.99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2216.4300000000003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4301.4704000000002</v>
      </c>
      <c r="C64" s="53">
        <f t="shared" ref="C64:AG64" si="61">+C15+C23+C31+C39+C47+C48+C49+C50+C51+C52+C53+C54+C55+C56+C57+C58+C59+C60+C61+C62+C63</f>
        <v>5864.3</v>
      </c>
      <c r="D64" s="53">
        <f t="shared" si="61"/>
        <v>2662.67</v>
      </c>
      <c r="E64" s="53">
        <f t="shared" si="61"/>
        <v>9261.6003000000019</v>
      </c>
      <c r="F64" s="53">
        <f t="shared" si="61"/>
        <v>6904.7158000000009</v>
      </c>
      <c r="G64" s="53">
        <f t="shared" si="61"/>
        <v>8014.5019000000002</v>
      </c>
      <c r="H64" s="53">
        <f t="shared" si="61"/>
        <v>298.76</v>
      </c>
      <c r="I64" s="53">
        <f t="shared" si="61"/>
        <v>2290.6999999999998</v>
      </c>
      <c r="J64" s="53">
        <f t="shared" si="61"/>
        <v>6603.9</v>
      </c>
      <c r="K64" s="53">
        <f t="shared" si="61"/>
        <v>8531.3922000000002</v>
      </c>
      <c r="L64" s="53">
        <f t="shared" si="61"/>
        <v>6184.17</v>
      </c>
      <c r="M64" s="53">
        <f t="shared" si="61"/>
        <v>6427.3162999999986</v>
      </c>
      <c r="N64" s="53">
        <f t="shared" si="61"/>
        <v>6669.8946000000005</v>
      </c>
      <c r="O64" s="53">
        <f t="shared" si="61"/>
        <v>6675.5965000000006</v>
      </c>
      <c r="P64" s="53">
        <f t="shared" si="61"/>
        <v>2628.99</v>
      </c>
      <c r="Q64" s="53">
        <f t="shared" si="61"/>
        <v>478.74</v>
      </c>
      <c r="R64" s="53">
        <f t="shared" si="61"/>
        <v>1914.57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85713.288000000015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5 N</v>
      </c>
      <c r="H66" s="55" t="str">
        <f t="shared" si="62"/>
        <v>CAJA 12 D</v>
      </c>
      <c r="I66" s="55" t="str">
        <f t="shared" si="62"/>
        <v>CAJA 14 N</v>
      </c>
      <c r="J66" s="55" t="str">
        <f t="shared" si="62"/>
        <v>CAJA 1 N</v>
      </c>
      <c r="K66" s="55" t="str">
        <f t="shared" si="62"/>
        <v>CAJA 3 N</v>
      </c>
      <c r="L66" s="55" t="str">
        <f t="shared" si="62"/>
        <v>CAJA 2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8 N</v>
      </c>
      <c r="Q66" s="55" t="str">
        <f t="shared" si="62"/>
        <v>CAJA 12 D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4300.7700000000004</v>
      </c>
      <c r="C67" s="57">
        <f t="shared" ref="C67:L67" si="63">C12</f>
        <v>5846</v>
      </c>
      <c r="D67" s="57">
        <f t="shared" si="63"/>
        <v>2660.89</v>
      </c>
      <c r="E67" s="57">
        <f t="shared" si="63"/>
        <v>9177.89</v>
      </c>
      <c r="F67" s="57">
        <f t="shared" si="63"/>
        <v>6903.26</v>
      </c>
      <c r="G67" s="57">
        <f t="shared" si="63"/>
        <v>8012.02</v>
      </c>
      <c r="H67" s="57">
        <f t="shared" si="63"/>
        <v>298.27999999999997</v>
      </c>
      <c r="I67" s="57">
        <f t="shared" si="63"/>
        <v>2290.84</v>
      </c>
      <c r="J67" s="57">
        <f t="shared" si="63"/>
        <v>6601.24</v>
      </c>
      <c r="K67" s="57">
        <f t="shared" si="63"/>
        <v>8526.99</v>
      </c>
      <c r="L67" s="57">
        <f t="shared" si="63"/>
        <v>6182.37</v>
      </c>
      <c r="M67" s="57">
        <f t="shared" ref="M67:AG67" si="64">M12</f>
        <v>6423.84</v>
      </c>
      <c r="N67" s="57">
        <f t="shared" si="64"/>
        <v>6667.44</v>
      </c>
      <c r="O67" s="57">
        <f t="shared" si="64"/>
        <v>6662.48</v>
      </c>
      <c r="P67" s="57">
        <f t="shared" si="64"/>
        <v>2628.42</v>
      </c>
      <c r="Q67" s="57">
        <f t="shared" si="64"/>
        <v>478.68</v>
      </c>
      <c r="R67" s="57">
        <f t="shared" si="64"/>
        <v>1910.85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85572.26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4300.7700000000004</v>
      </c>
      <c r="C69" s="59">
        <f t="shared" ref="C69:L69" si="67">+C67+C68</f>
        <v>5846</v>
      </c>
      <c r="D69" s="59">
        <f t="shared" si="67"/>
        <v>2660.89</v>
      </c>
      <c r="E69" s="59">
        <f t="shared" si="67"/>
        <v>9177.89</v>
      </c>
      <c r="F69" s="59">
        <f t="shared" si="67"/>
        <v>6903.26</v>
      </c>
      <c r="G69" s="59">
        <f t="shared" si="67"/>
        <v>8012.02</v>
      </c>
      <c r="H69" s="59">
        <f t="shared" si="67"/>
        <v>298.27999999999997</v>
      </c>
      <c r="I69" s="59">
        <f t="shared" si="67"/>
        <v>2290.84</v>
      </c>
      <c r="J69" s="59">
        <f t="shared" si="67"/>
        <v>6601.24</v>
      </c>
      <c r="K69" s="59">
        <f t="shared" si="67"/>
        <v>8526.99</v>
      </c>
      <c r="L69" s="59">
        <f t="shared" si="67"/>
        <v>6182.37</v>
      </c>
      <c r="M69" s="59">
        <f t="shared" ref="M69:AG69" si="68">+M67+M68</f>
        <v>6423.84</v>
      </c>
      <c r="N69" s="59">
        <f t="shared" si="68"/>
        <v>6667.44</v>
      </c>
      <c r="O69" s="59">
        <f t="shared" si="68"/>
        <v>6662.48</v>
      </c>
      <c r="P69" s="59">
        <f t="shared" si="68"/>
        <v>2628.42</v>
      </c>
      <c r="Q69" s="59">
        <f t="shared" si="68"/>
        <v>478.68</v>
      </c>
      <c r="R69" s="59">
        <f t="shared" si="68"/>
        <v>1910.85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85572.26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0.70039999999971769</v>
      </c>
      <c r="C70" s="57">
        <f t="shared" si="69"/>
        <v>18.300000000000182</v>
      </c>
      <c r="D70" s="57">
        <f t="shared" si="69"/>
        <v>1.7800000000002001</v>
      </c>
      <c r="E70" s="57">
        <f t="shared" si="69"/>
        <v>83.710300000002462</v>
      </c>
      <c r="F70" s="57">
        <f t="shared" si="69"/>
        <v>1.4558000000006359</v>
      </c>
      <c r="G70" s="57">
        <f t="shared" si="69"/>
        <v>2.4818999999997686</v>
      </c>
      <c r="H70" s="57">
        <f t="shared" si="69"/>
        <v>0.48000000000001819</v>
      </c>
      <c r="I70" s="57">
        <f t="shared" si="69"/>
        <v>-0.14000000000032742</v>
      </c>
      <c r="J70" s="57">
        <f t="shared" si="69"/>
        <v>2.6599999999998545</v>
      </c>
      <c r="K70" s="57">
        <f t="shared" si="69"/>
        <v>4.4022000000004482</v>
      </c>
      <c r="L70" s="57">
        <f t="shared" si="69"/>
        <v>1.8000000000001819</v>
      </c>
      <c r="M70" s="57">
        <f t="shared" ref="M70:AG70" si="70">+M64-M69</f>
        <v>3.4762999999984459</v>
      </c>
      <c r="N70" s="57">
        <f t="shared" si="70"/>
        <v>2.4546000000009371</v>
      </c>
      <c r="O70" s="57">
        <f t="shared" si="70"/>
        <v>13.116500000000997</v>
      </c>
      <c r="P70" s="57">
        <f t="shared" si="70"/>
        <v>0.56999999999970896</v>
      </c>
      <c r="Q70" s="57">
        <f t="shared" si="70"/>
        <v>6.0000000000002274E-2</v>
      </c>
      <c r="R70" s="57">
        <f t="shared" si="70"/>
        <v>3.7200000000000273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141.02800000000326</v>
      </c>
    </row>
    <row r="71" spans="1:34" ht="101.25" customHeight="1" x14ac:dyDescent="0.25">
      <c r="A71" s="77" t="s">
        <v>96</v>
      </c>
      <c r="B71" s="14"/>
      <c r="C71" s="14" t="s">
        <v>127</v>
      </c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5.71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69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3214.83</v>
      </c>
      <c r="C12" s="26">
        <v>3803.11</v>
      </c>
      <c r="D12" s="26">
        <v>2542.17</v>
      </c>
      <c r="E12" s="26">
        <v>969.06</v>
      </c>
      <c r="F12" s="26">
        <v>3134.41</v>
      </c>
      <c r="G12" s="26">
        <v>742.51</v>
      </c>
      <c r="H12" s="26">
        <v>4337.6099999999997</v>
      </c>
      <c r="I12" s="26">
        <v>4948.1400000000003</v>
      </c>
      <c r="J12" s="26">
        <v>5242.57</v>
      </c>
      <c r="K12" s="26">
        <v>2541.46</v>
      </c>
      <c r="L12" s="26">
        <v>3046.77</v>
      </c>
      <c r="M12" s="26">
        <v>3402.03</v>
      </c>
      <c r="N12" s="26">
        <v>4209.49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42134.159999999996</v>
      </c>
      <c r="AI12" s="26">
        <v>41624.949999999997</v>
      </c>
      <c r="AJ12" s="69">
        <f>+AI12-AH12</f>
        <v>-509.20999999999913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121.5</v>
      </c>
      <c r="D15" s="23">
        <v>289.5</v>
      </c>
      <c r="E15" s="23">
        <v>0</v>
      </c>
      <c r="F15" s="23">
        <v>106</v>
      </c>
      <c r="G15" s="23">
        <v>2.5</v>
      </c>
      <c r="H15" s="23">
        <v>89</v>
      </c>
      <c r="I15" s="23">
        <v>115.5</v>
      </c>
      <c r="J15" s="23">
        <v>87.5</v>
      </c>
      <c r="K15" s="23"/>
      <c r="L15" s="23">
        <v>319</v>
      </c>
      <c r="M15" s="23">
        <v>354.5</v>
      </c>
      <c r="N15" s="23">
        <v>108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1593</v>
      </c>
    </row>
    <row r="16" spans="1:36" s="32" customFormat="1" x14ac:dyDescent="0.25">
      <c r="A16" s="30" t="s">
        <v>20</v>
      </c>
      <c r="B16" s="31">
        <v>160</v>
      </c>
      <c r="C16" s="31">
        <v>275</v>
      </c>
      <c r="D16" s="31">
        <v>115</v>
      </c>
      <c r="E16" s="31">
        <v>35</v>
      </c>
      <c r="F16" s="31">
        <v>290</v>
      </c>
      <c r="G16" s="31">
        <v>25</v>
      </c>
      <c r="H16" s="31">
        <v>412</v>
      </c>
      <c r="I16" s="31">
        <v>516</v>
      </c>
      <c r="J16" s="31">
        <v>506</v>
      </c>
      <c r="K16" s="31">
        <v>273</v>
      </c>
      <c r="L16" s="31"/>
      <c r="M16" s="31">
        <v>231</v>
      </c>
      <c r="N16" s="31">
        <v>403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3241</v>
      </c>
      <c r="AJ16" s="70"/>
    </row>
    <row r="17" spans="1:36" s="47" customFormat="1" x14ac:dyDescent="0.25">
      <c r="A17" s="46" t="s">
        <v>27</v>
      </c>
      <c r="B17" s="22">
        <f>B16*$B$8</f>
        <v>897.6</v>
      </c>
      <c r="C17" s="22">
        <f>C16*$B$8</f>
        <v>1542.75</v>
      </c>
      <c r="D17" s="22">
        <f t="shared" ref="D17:AG17" si="2">D16*$B$8</f>
        <v>645.15000000000009</v>
      </c>
      <c r="E17" s="22">
        <f t="shared" si="2"/>
        <v>196.35000000000002</v>
      </c>
      <c r="F17" s="22">
        <f t="shared" si="2"/>
        <v>1626.9</v>
      </c>
      <c r="G17" s="22">
        <f t="shared" si="2"/>
        <v>140.25</v>
      </c>
      <c r="H17" s="22">
        <f t="shared" si="2"/>
        <v>2311.3200000000002</v>
      </c>
      <c r="I17" s="22">
        <f t="shared" si="2"/>
        <v>2894.76</v>
      </c>
      <c r="J17" s="22">
        <f t="shared" si="2"/>
        <v>2838.6600000000003</v>
      </c>
      <c r="K17" s="22">
        <f t="shared" si="2"/>
        <v>1531.5300000000002</v>
      </c>
      <c r="L17" s="22">
        <f t="shared" si="2"/>
        <v>0</v>
      </c>
      <c r="M17" s="22">
        <f t="shared" si="2"/>
        <v>1295.9100000000001</v>
      </c>
      <c r="N17" s="22">
        <f t="shared" si="2"/>
        <v>2260.83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18182.010000000002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160</v>
      </c>
      <c r="C22" s="20">
        <f t="shared" ref="C22:AG23" si="5">+C16+C18+C20</f>
        <v>275</v>
      </c>
      <c r="D22" s="20">
        <f t="shared" si="5"/>
        <v>115</v>
      </c>
      <c r="E22" s="20">
        <f t="shared" si="5"/>
        <v>35</v>
      </c>
      <c r="F22" s="20">
        <f t="shared" si="5"/>
        <v>290</v>
      </c>
      <c r="G22" s="20">
        <f t="shared" si="5"/>
        <v>25</v>
      </c>
      <c r="H22" s="20">
        <f t="shared" si="5"/>
        <v>412</v>
      </c>
      <c r="I22" s="20">
        <f t="shared" si="5"/>
        <v>516</v>
      </c>
      <c r="J22" s="20">
        <f t="shared" si="5"/>
        <v>506</v>
      </c>
      <c r="K22" s="20">
        <f t="shared" si="5"/>
        <v>273</v>
      </c>
      <c r="L22" s="20">
        <f t="shared" si="5"/>
        <v>0</v>
      </c>
      <c r="M22" s="20">
        <f t="shared" si="5"/>
        <v>231</v>
      </c>
      <c r="N22" s="20">
        <f t="shared" si="5"/>
        <v>403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3241</v>
      </c>
    </row>
    <row r="23" spans="1:36" s="47" customFormat="1" x14ac:dyDescent="0.25">
      <c r="A23" s="48" t="s">
        <v>26</v>
      </c>
      <c r="B23" s="19">
        <f>+B17+B19+B21</f>
        <v>897.6</v>
      </c>
      <c r="C23" s="19">
        <f t="shared" si="5"/>
        <v>1542.75</v>
      </c>
      <c r="D23" s="19">
        <f t="shared" si="5"/>
        <v>645.15000000000009</v>
      </c>
      <c r="E23" s="19">
        <f t="shared" si="5"/>
        <v>196.35000000000002</v>
      </c>
      <c r="F23" s="19">
        <f t="shared" si="5"/>
        <v>1626.9</v>
      </c>
      <c r="G23" s="19">
        <f t="shared" si="5"/>
        <v>140.25</v>
      </c>
      <c r="H23" s="19">
        <f t="shared" si="5"/>
        <v>2311.3200000000002</v>
      </c>
      <c r="I23" s="19">
        <f t="shared" si="5"/>
        <v>2894.76</v>
      </c>
      <c r="J23" s="19">
        <f t="shared" si="5"/>
        <v>2838.6600000000003</v>
      </c>
      <c r="K23" s="19">
        <f t="shared" si="5"/>
        <v>1531.5300000000002</v>
      </c>
      <c r="L23" s="19">
        <f t="shared" si="5"/>
        <v>0</v>
      </c>
      <c r="M23" s="19">
        <f t="shared" si="5"/>
        <v>1295.9100000000001</v>
      </c>
      <c r="N23" s="19">
        <f t="shared" si="5"/>
        <v>2260.83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18182.010000000002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13.11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73.5471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73.5471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13.11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73.5471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73.5471</v>
      </c>
    </row>
    <row r="40" spans="1:34" x14ac:dyDescent="0.25">
      <c r="A40" s="13" t="s">
        <v>43</v>
      </c>
      <c r="B40" s="36">
        <v>10.17</v>
      </c>
      <c r="C40" s="36">
        <v>4.51</v>
      </c>
      <c r="D40" s="36"/>
      <c r="E40" s="36"/>
      <c r="F40" s="36"/>
      <c r="G40" s="36"/>
      <c r="H40" s="36"/>
      <c r="I40" s="36"/>
      <c r="J40" s="36">
        <v>33.159999999999997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47.839999999999996</v>
      </c>
    </row>
    <row r="41" spans="1:34" s="47" customFormat="1" x14ac:dyDescent="0.25">
      <c r="A41" s="46" t="s">
        <v>44</v>
      </c>
      <c r="B41" s="22">
        <f>B40*$B$8</f>
        <v>57.053700000000006</v>
      </c>
      <c r="C41" s="22">
        <f t="shared" ref="C41:AG41" si="16">C40*$B$8</f>
        <v>25.301100000000002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186.02759999999998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268.38239999999996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10.17</v>
      </c>
      <c r="C46" s="20">
        <f t="shared" ref="C46:AG47" si="19">+C40+C42+C44</f>
        <v>4.51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33.159999999999997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47.839999999999996</v>
      </c>
    </row>
    <row r="47" spans="1:34" s="47" customFormat="1" x14ac:dyDescent="0.25">
      <c r="A47" s="48" t="s">
        <v>48</v>
      </c>
      <c r="B47" s="19">
        <f>+B41+B43+B45</f>
        <v>57.053700000000006</v>
      </c>
      <c r="C47" s="19">
        <f t="shared" si="19"/>
        <v>25.301100000000002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186.02759999999998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268.38239999999996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1542.15</v>
      </c>
      <c r="C49" s="44">
        <v>1449</v>
      </c>
      <c r="D49" s="44">
        <v>1350.83</v>
      </c>
      <c r="E49" s="44">
        <v>0</v>
      </c>
      <c r="F49" s="44">
        <v>1304.9000000000001</v>
      </c>
      <c r="G49" s="44">
        <v>485.47</v>
      </c>
      <c r="H49" s="44">
        <v>952.56</v>
      </c>
      <c r="I49" s="44">
        <v>1061.0999999999999</v>
      </c>
      <c r="J49" s="44">
        <v>1626.69</v>
      </c>
      <c r="K49" s="44"/>
      <c r="L49" s="44">
        <v>2728.49</v>
      </c>
      <c r="M49" s="45">
        <v>912.37</v>
      </c>
      <c r="N49" s="45">
        <v>1705.46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15119.02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276.31</v>
      </c>
      <c r="F52" s="44"/>
      <c r="G52" s="44"/>
      <c r="H52" s="44">
        <v>30.29</v>
      </c>
      <c r="I52" s="44">
        <v>462.11</v>
      </c>
      <c r="J52" s="44"/>
      <c r="K52" s="44">
        <v>783.12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1551.83</v>
      </c>
    </row>
    <row r="53" spans="1:34" x14ac:dyDescent="0.25">
      <c r="A53" s="17" t="s">
        <v>18</v>
      </c>
      <c r="B53" s="44">
        <v>711.82</v>
      </c>
      <c r="C53" s="44">
        <v>353.48</v>
      </c>
      <c r="D53" s="44">
        <v>257.33</v>
      </c>
      <c r="E53" s="44">
        <v>26.68</v>
      </c>
      <c r="F53" s="44">
        <v>127.01</v>
      </c>
      <c r="G53" s="44"/>
      <c r="H53" s="44">
        <v>828.63</v>
      </c>
      <c r="I53" s="44">
        <v>318.08999999999997</v>
      </c>
      <c r="J53" s="44">
        <v>515.11</v>
      </c>
      <c r="K53" s="44">
        <v>237.78</v>
      </c>
      <c r="L53" s="44"/>
      <c r="M53" s="45">
        <v>840.29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4216.2200000000012</v>
      </c>
    </row>
    <row r="54" spans="1:34" x14ac:dyDescent="0.25">
      <c r="A54" s="17" t="s">
        <v>114</v>
      </c>
      <c r="B54" s="44"/>
      <c r="C54" s="44">
        <v>177.28</v>
      </c>
      <c r="D54" s="44"/>
      <c r="E54" s="44"/>
      <c r="F54" s="44"/>
      <c r="G54" s="44"/>
      <c r="H54" s="44">
        <v>114.21</v>
      </c>
      <c r="I54" s="44">
        <v>25.82</v>
      </c>
      <c r="J54" s="44"/>
      <c r="K54" s="44"/>
      <c r="L54" s="44"/>
      <c r="M54" s="45"/>
      <c r="N54" s="45">
        <v>25.31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342.62</v>
      </c>
    </row>
    <row r="55" spans="1:34" x14ac:dyDescent="0.25">
      <c r="A55" s="17" t="s">
        <v>52</v>
      </c>
      <c r="B55" s="44">
        <v>6.76</v>
      </c>
      <c r="C55" s="44">
        <v>134.59</v>
      </c>
      <c r="D55" s="44">
        <v>0</v>
      </c>
      <c r="E55" s="44"/>
      <c r="F55" s="44"/>
      <c r="G55" s="44">
        <v>119.23</v>
      </c>
      <c r="H55" s="44">
        <v>12.37</v>
      </c>
      <c r="I55" s="44"/>
      <c r="J55" s="44"/>
      <c r="K55" s="44"/>
      <c r="L55" s="44"/>
      <c r="M55" s="45"/>
      <c r="N55" s="45">
        <v>115.14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388.09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22.71</v>
      </c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22.71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>
        <v>445.5</v>
      </c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445.5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3215.3837000000008</v>
      </c>
      <c r="C64" s="53">
        <f t="shared" ref="C64:AG64" si="21">+C15+C23+C31+C39+C47+C48+C49+C50+C51+C52+C53+C54+C55+C56+C57+C58+C59+C60+C61+C62+C63</f>
        <v>3803.9011</v>
      </c>
      <c r="D64" s="53">
        <f t="shared" si="21"/>
        <v>2542.81</v>
      </c>
      <c r="E64" s="53">
        <f t="shared" si="21"/>
        <v>967.55000000000007</v>
      </c>
      <c r="F64" s="53">
        <f t="shared" si="21"/>
        <v>3164.8100000000004</v>
      </c>
      <c r="G64" s="53">
        <f t="shared" si="21"/>
        <v>747.45</v>
      </c>
      <c r="H64" s="53">
        <f t="shared" si="21"/>
        <v>4338.38</v>
      </c>
      <c r="I64" s="53">
        <f t="shared" si="21"/>
        <v>4950.9270999999999</v>
      </c>
      <c r="J64" s="53">
        <f t="shared" si="21"/>
        <v>5253.9875999999995</v>
      </c>
      <c r="K64" s="53">
        <f t="shared" si="21"/>
        <v>2552.4300000000003</v>
      </c>
      <c r="L64" s="53">
        <f t="shared" si="21"/>
        <v>3047.49</v>
      </c>
      <c r="M64" s="53">
        <f t="shared" si="21"/>
        <v>3403.07</v>
      </c>
      <c r="N64" s="53">
        <f t="shared" si="21"/>
        <v>4214.7400000000007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42202.929499999998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D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3214.83</v>
      </c>
      <c r="C67" s="57">
        <f t="shared" ref="C67:L67" si="23">C12</f>
        <v>3803.11</v>
      </c>
      <c r="D67" s="57">
        <f t="shared" si="23"/>
        <v>2542.17</v>
      </c>
      <c r="E67" s="57">
        <f t="shared" si="23"/>
        <v>969.06</v>
      </c>
      <c r="F67" s="57">
        <f t="shared" si="23"/>
        <v>3134.41</v>
      </c>
      <c r="G67" s="57">
        <f t="shared" si="23"/>
        <v>742.51</v>
      </c>
      <c r="H67" s="57">
        <f t="shared" si="23"/>
        <v>4337.6099999999997</v>
      </c>
      <c r="I67" s="57">
        <f t="shared" si="23"/>
        <v>4948.1400000000003</v>
      </c>
      <c r="J67" s="57">
        <f t="shared" si="23"/>
        <v>5242.57</v>
      </c>
      <c r="K67" s="57">
        <f t="shared" si="23"/>
        <v>2541.46</v>
      </c>
      <c r="L67" s="57">
        <f t="shared" si="23"/>
        <v>3046.77</v>
      </c>
      <c r="M67" s="57">
        <f t="shared" si="22"/>
        <v>3402.03</v>
      </c>
      <c r="N67" s="57">
        <f t="shared" si="22"/>
        <v>4209.49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42134.159999999996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3214.83</v>
      </c>
      <c r="C69" s="59">
        <f t="shared" ref="C69:AG69" si="25">+C67+C68</f>
        <v>3803.11</v>
      </c>
      <c r="D69" s="59">
        <f t="shared" si="25"/>
        <v>2542.17</v>
      </c>
      <c r="E69" s="59">
        <f t="shared" si="25"/>
        <v>969.06</v>
      </c>
      <c r="F69" s="59">
        <f t="shared" si="25"/>
        <v>3134.41</v>
      </c>
      <c r="G69" s="59">
        <f t="shared" si="25"/>
        <v>742.51</v>
      </c>
      <c r="H69" s="59">
        <f t="shared" si="25"/>
        <v>4337.6099999999997</v>
      </c>
      <c r="I69" s="59">
        <f t="shared" si="25"/>
        <v>4948.1400000000003</v>
      </c>
      <c r="J69" s="59">
        <f t="shared" si="25"/>
        <v>5242.57</v>
      </c>
      <c r="K69" s="59">
        <f t="shared" si="25"/>
        <v>2541.46</v>
      </c>
      <c r="L69" s="59">
        <f t="shared" si="25"/>
        <v>3046.77</v>
      </c>
      <c r="M69" s="59">
        <f t="shared" si="25"/>
        <v>3402.03</v>
      </c>
      <c r="N69" s="59">
        <f t="shared" si="25"/>
        <v>4209.49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42134.159999999996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0.55370000000084474</v>
      </c>
      <c r="C70" s="57">
        <f t="shared" si="26"/>
        <v>0.79109999999991487</v>
      </c>
      <c r="D70" s="57">
        <f t="shared" si="26"/>
        <v>0.63999999999987267</v>
      </c>
      <c r="E70" s="57">
        <f t="shared" si="26"/>
        <v>-1.5099999999998772</v>
      </c>
      <c r="F70" s="57">
        <f t="shared" si="26"/>
        <v>30.400000000000546</v>
      </c>
      <c r="G70" s="57">
        <f t="shared" si="26"/>
        <v>4.9400000000000546</v>
      </c>
      <c r="H70" s="57">
        <f t="shared" si="26"/>
        <v>0.77000000000043656</v>
      </c>
      <c r="I70" s="57">
        <f t="shared" si="26"/>
        <v>2.7870999999995547</v>
      </c>
      <c r="J70" s="57">
        <f t="shared" si="26"/>
        <v>11.417599999999766</v>
      </c>
      <c r="K70" s="57">
        <f t="shared" si="26"/>
        <v>10.970000000000255</v>
      </c>
      <c r="L70" s="57">
        <f t="shared" si="26"/>
        <v>0.71999999999979991</v>
      </c>
      <c r="M70" s="57">
        <f t="shared" si="26"/>
        <v>1.0399999999999636</v>
      </c>
      <c r="N70" s="57">
        <f t="shared" si="26"/>
        <v>5.2500000000009095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68.76950000000204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124</v>
      </c>
      <c r="G71" s="14" t="s">
        <v>125</v>
      </c>
      <c r="H71" s="14"/>
      <c r="I71" s="14"/>
      <c r="J71" s="14"/>
      <c r="K71" s="14" t="s">
        <v>126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56" sqref="AI54:AI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62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2185.9499999999998</v>
      </c>
      <c r="C12" s="26">
        <v>2127.66</v>
      </c>
      <c r="D12" s="26">
        <v>2643.34</v>
      </c>
      <c r="E12" s="26">
        <v>380.36</v>
      </c>
      <c r="F12" s="26">
        <v>33.26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7370.57</v>
      </c>
      <c r="AI12" s="26">
        <v>7294.59</v>
      </c>
      <c r="AJ12" s="69">
        <f>+AI12-AH12</f>
        <v>-75.979999999999563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67</v>
      </c>
      <c r="C15" s="23"/>
      <c r="D15" s="23">
        <v>160</v>
      </c>
      <c r="E15" s="23">
        <v>17.5</v>
      </c>
      <c r="F15" s="23">
        <v>12.5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257</v>
      </c>
    </row>
    <row r="16" spans="1:36" s="32" customFormat="1" x14ac:dyDescent="0.25">
      <c r="A16" s="30" t="s">
        <v>20</v>
      </c>
      <c r="B16" s="31">
        <v>96</v>
      </c>
      <c r="C16" s="31">
        <v>277</v>
      </c>
      <c r="D16" s="31">
        <v>140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513</v>
      </c>
      <c r="AJ16" s="70"/>
    </row>
    <row r="17" spans="1:36" s="47" customFormat="1" x14ac:dyDescent="0.25">
      <c r="A17" s="46" t="s">
        <v>27</v>
      </c>
      <c r="B17" s="22">
        <f>B16*$B$8</f>
        <v>538.56000000000006</v>
      </c>
      <c r="C17" s="22">
        <f>C16*$B$8</f>
        <v>1553.97</v>
      </c>
      <c r="D17" s="22">
        <f t="shared" ref="D17:AG17" si="2">D16*$B$8</f>
        <v>785.40000000000009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2877.9300000000003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277</v>
      </c>
      <c r="D22" s="20">
        <f t="shared" si="5"/>
        <v>140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513</v>
      </c>
    </row>
    <row r="23" spans="1:36" s="47" customFormat="1" x14ac:dyDescent="0.25">
      <c r="A23" s="48" t="s">
        <v>26</v>
      </c>
      <c r="B23" s="19">
        <f>+B17+B19+B21</f>
        <v>538.56000000000006</v>
      </c>
      <c r="C23" s="19">
        <f t="shared" si="5"/>
        <v>1553.97</v>
      </c>
      <c r="D23" s="19">
        <f t="shared" si="5"/>
        <v>785.40000000000009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2877.9300000000003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1505.59</v>
      </c>
      <c r="C49" s="44">
        <v>514.91999999999996</v>
      </c>
      <c r="D49" s="44">
        <v>1253.8699999999999</v>
      </c>
      <c r="E49" s="44">
        <v>335.57</v>
      </c>
      <c r="F49" s="44">
        <v>20.92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3630.87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77.709999999999994</v>
      </c>
      <c r="C53" s="44">
        <v>63.32</v>
      </c>
      <c r="D53" s="44">
        <v>211.62</v>
      </c>
      <c r="E53" s="44">
        <v>27.59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380.23999999999995</v>
      </c>
    </row>
    <row r="54" spans="1:34" x14ac:dyDescent="0.25">
      <c r="A54" s="17" t="s">
        <v>114</v>
      </c>
      <c r="B54" s="44"/>
      <c r="C54" s="44"/>
      <c r="D54" s="44">
        <v>134.82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134.82</v>
      </c>
    </row>
    <row r="55" spans="1:34" x14ac:dyDescent="0.25">
      <c r="A55" s="17" t="s">
        <v>52</v>
      </c>
      <c r="B55" s="44"/>
      <c r="C55" s="44">
        <v>19.98</v>
      </c>
      <c r="D55" s="44">
        <v>98.39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118.37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2188.86</v>
      </c>
      <c r="C64" s="53">
        <f t="shared" ref="C64:AG64" si="21">+C15+C23+C31+C39+C47+C48+C49+C50+C51+C52+C53+C54+C55+C56+C57+C58+C59+C60+C61+C62+C63</f>
        <v>2152.19</v>
      </c>
      <c r="D64" s="53">
        <f t="shared" si="21"/>
        <v>2644.1</v>
      </c>
      <c r="E64" s="53">
        <f t="shared" si="21"/>
        <v>380.65999999999997</v>
      </c>
      <c r="F64" s="53">
        <f t="shared" si="21"/>
        <v>33.42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7399.23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5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2185.9499999999998</v>
      </c>
      <c r="C67" s="57">
        <f t="shared" ref="C67:L67" si="23">C12</f>
        <v>2127.66</v>
      </c>
      <c r="D67" s="57">
        <f t="shared" si="23"/>
        <v>2643.34</v>
      </c>
      <c r="E67" s="57">
        <f t="shared" si="23"/>
        <v>380.36</v>
      </c>
      <c r="F67" s="57">
        <f t="shared" si="23"/>
        <v>33.26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7370.57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2185.9499999999998</v>
      </c>
      <c r="C69" s="59">
        <f t="shared" ref="C69:AG69" si="25">+C67+C68</f>
        <v>2127.66</v>
      </c>
      <c r="D69" s="59">
        <f t="shared" si="25"/>
        <v>2643.34</v>
      </c>
      <c r="E69" s="59">
        <f t="shared" si="25"/>
        <v>380.36</v>
      </c>
      <c r="F69" s="59">
        <f t="shared" si="25"/>
        <v>33.26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7370.57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2.9100000000003092</v>
      </c>
      <c r="C70" s="57">
        <f t="shared" si="26"/>
        <v>24.5300000000002</v>
      </c>
      <c r="D70" s="57">
        <f t="shared" si="26"/>
        <v>0.75999999999976353</v>
      </c>
      <c r="E70" s="57">
        <f t="shared" si="26"/>
        <v>0.29999999999995453</v>
      </c>
      <c r="F70" s="57">
        <f t="shared" si="26"/>
        <v>0.16000000000000369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28.660000000000231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J27" sqref="AJ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>
        <v>5.71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6335.08</v>
      </c>
      <c r="C12" s="26">
        <v>7182.07</v>
      </c>
      <c r="D12" s="26">
        <v>2029.77</v>
      </c>
      <c r="E12" s="26">
        <v>1407.12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16954.04</v>
      </c>
      <c r="AI12" s="26">
        <v>16819.509999999998</v>
      </c>
      <c r="AJ12" s="69">
        <f>+AI12-AH12</f>
        <v>-134.53000000000247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315.2</v>
      </c>
      <c r="C15" s="23">
        <v>636</v>
      </c>
      <c r="D15" s="23">
        <v>262.5</v>
      </c>
      <c r="E15" s="23">
        <v>473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1686.7</v>
      </c>
    </row>
    <row r="16" spans="1:36" s="32" customFormat="1" x14ac:dyDescent="0.25">
      <c r="A16" s="30" t="s">
        <v>20</v>
      </c>
      <c r="B16" s="31">
        <v>391</v>
      </c>
      <c r="C16" s="31">
        <v>508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899</v>
      </c>
      <c r="AJ16" s="70"/>
    </row>
    <row r="17" spans="1:36" s="47" customFormat="1" x14ac:dyDescent="0.25">
      <c r="A17" s="46" t="s">
        <v>27</v>
      </c>
      <c r="B17" s="22">
        <f>B16*$B$8</f>
        <v>2193.5100000000002</v>
      </c>
      <c r="C17" s="22">
        <f>C16*$B$8</f>
        <v>2849.88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5043.3900000000003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391</v>
      </c>
      <c r="C22" s="20">
        <f t="shared" ref="C22:AG23" si="5">+C16+C18+C20</f>
        <v>508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899</v>
      </c>
    </row>
    <row r="23" spans="1:36" s="47" customFormat="1" x14ac:dyDescent="0.25">
      <c r="A23" s="48" t="s">
        <v>26</v>
      </c>
      <c r="B23" s="19">
        <f>+B17+B19+B21</f>
        <v>2193.5100000000002</v>
      </c>
      <c r="C23" s="19">
        <f t="shared" si="5"/>
        <v>2849.88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5043.3900000000003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9.69</v>
      </c>
      <c r="C40" s="36">
        <v>4.43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14.12</v>
      </c>
    </row>
    <row r="41" spans="1:34" s="47" customFormat="1" x14ac:dyDescent="0.25">
      <c r="A41" s="46" t="s">
        <v>44</v>
      </c>
      <c r="B41" s="22">
        <f>B40*$B$8</f>
        <v>54.360900000000001</v>
      </c>
      <c r="C41" s="22">
        <f t="shared" ref="C41:AG41" si="16">C40*$B$8</f>
        <v>24.8523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79.213200000000001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9.69</v>
      </c>
      <c r="C46" s="20">
        <f t="shared" ref="C46:AG47" si="19">+C40+C42+C44</f>
        <v>4.43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14.12</v>
      </c>
    </row>
    <row r="47" spans="1:34" s="47" customFormat="1" x14ac:dyDescent="0.25">
      <c r="A47" s="48" t="s">
        <v>48</v>
      </c>
      <c r="B47" s="19">
        <f>+B41+B43+B45</f>
        <v>54.360900000000001</v>
      </c>
      <c r="C47" s="19">
        <f t="shared" si="19"/>
        <v>24.8523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79.213200000000001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2737.68</v>
      </c>
      <c r="C49" s="44">
        <v>2817.55</v>
      </c>
      <c r="D49" s="44">
        <v>1089.4100000000001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6644.6399999999994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907.83</v>
      </c>
      <c r="C53" s="44">
        <v>859.63</v>
      </c>
      <c r="D53" s="44">
        <v>587.66999999999996</v>
      </c>
      <c r="E53" s="44">
        <v>936.03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3291.16</v>
      </c>
    </row>
    <row r="54" spans="1:34" x14ac:dyDescent="0.25">
      <c r="A54" s="17" t="s">
        <v>114</v>
      </c>
      <c r="B54" s="44"/>
      <c r="C54" s="44"/>
      <c r="D54" s="44">
        <v>35.14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35.14</v>
      </c>
    </row>
    <row r="55" spans="1:34" x14ac:dyDescent="0.25">
      <c r="A55" s="17" t="s">
        <v>52</v>
      </c>
      <c r="B55" s="44">
        <v>101.22</v>
      </c>
      <c r="C55" s="44"/>
      <c r="D55" s="44">
        <v>56.36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157.57999999999998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6309.8009000000002</v>
      </c>
      <c r="C64" s="53">
        <f t="shared" ref="C64:AG64" si="21">+C15+C23+C31+C39+C47+C48+C49+C50+C51+C52+C53+C54+C55+C56+C57+C58+C59+C60+C61+C62+C63</f>
        <v>7187.9123000000009</v>
      </c>
      <c r="D64" s="53">
        <f t="shared" si="21"/>
        <v>2031.08</v>
      </c>
      <c r="E64" s="53">
        <f t="shared" si="21"/>
        <v>1409.03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16937.823200000003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6335.08</v>
      </c>
      <c r="C67" s="57">
        <f t="shared" ref="C67:L67" si="23">C12</f>
        <v>7182.07</v>
      </c>
      <c r="D67" s="57">
        <f t="shared" si="23"/>
        <v>2029.77</v>
      </c>
      <c r="E67" s="57">
        <f t="shared" si="23"/>
        <v>1407.12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16954.04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6335.08</v>
      </c>
      <c r="C69" s="59">
        <f t="shared" ref="C69:AG69" si="25">+C67+C68</f>
        <v>7182.07</v>
      </c>
      <c r="D69" s="59">
        <f t="shared" si="25"/>
        <v>2029.77</v>
      </c>
      <c r="E69" s="59">
        <f t="shared" si="25"/>
        <v>1407.12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16954.04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-25.279099999999744</v>
      </c>
      <c r="C70" s="57">
        <f t="shared" si="26"/>
        <v>5.8423000000011598</v>
      </c>
      <c r="D70" s="57">
        <f t="shared" si="26"/>
        <v>1.3099999999999454</v>
      </c>
      <c r="E70" s="57">
        <f t="shared" si="26"/>
        <v>1.9100000000000819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-16.216799999998557</v>
      </c>
    </row>
    <row r="71" spans="1:34" ht="107.25" customHeight="1" x14ac:dyDescent="0.25">
      <c r="A71" s="77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1281.55</v>
      </c>
      <c r="C12" s="26">
        <v>1416.99</v>
      </c>
      <c r="D12" s="26">
        <v>9.32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2707.86</v>
      </c>
      <c r="AI12" s="26">
        <v>2673.32</v>
      </c>
      <c r="AJ12" s="69">
        <f>+AI12-AH12</f>
        <v>-34.539999999999964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</v>
      </c>
    </row>
    <row r="16" spans="1:36" s="32" customFormat="1" x14ac:dyDescent="0.25">
      <c r="A16" s="30" t="s">
        <v>20</v>
      </c>
      <c r="B16" s="31">
        <v>126</v>
      </c>
      <c r="C16" s="31">
        <v>106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232</v>
      </c>
      <c r="AJ16" s="70"/>
    </row>
    <row r="17" spans="1:36" s="47" customFormat="1" x14ac:dyDescent="0.25">
      <c r="A17" s="46" t="s">
        <v>27</v>
      </c>
      <c r="B17" s="22">
        <f>B16*$B$8</f>
        <v>706.86</v>
      </c>
      <c r="C17" s="22">
        <f>C16*$B$8</f>
        <v>594.66000000000008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1301.52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126</v>
      </c>
      <c r="C22" s="20">
        <f t="shared" ref="C22:AG23" si="5">+C16+C18+C20</f>
        <v>106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232</v>
      </c>
    </row>
    <row r="23" spans="1:36" s="47" customFormat="1" x14ac:dyDescent="0.25">
      <c r="A23" s="48" t="s">
        <v>26</v>
      </c>
      <c r="B23" s="19">
        <f>+B17+B19+B21</f>
        <v>706.86</v>
      </c>
      <c r="C23" s="19">
        <f t="shared" si="5"/>
        <v>594.66000000000008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1301.52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160.37</v>
      </c>
      <c r="C49" s="44">
        <v>876.39</v>
      </c>
      <c r="D49" s="44">
        <v>9.32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1046.08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190.24</v>
      </c>
      <c r="C53" s="44">
        <v>24.57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214.81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172.14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172.14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1284.6100000000001</v>
      </c>
      <c r="C64" s="53">
        <f t="shared" ref="C64:AG64" si="21">+C15+C23+C31+C39+C47+C48+C49+C50+C51+C52+C53+C54+C55+C56+C57+C58+C59+C60+C61+C62+C63</f>
        <v>1495.6200000000001</v>
      </c>
      <c r="D64" s="53">
        <f t="shared" si="21"/>
        <v>9.32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2789.5500000000006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1281.55</v>
      </c>
      <c r="C67" s="57">
        <f t="shared" ref="C67:L67" si="23">C12</f>
        <v>1416.99</v>
      </c>
      <c r="D67" s="57">
        <f t="shared" si="23"/>
        <v>9.32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2707.86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1281.55</v>
      </c>
      <c r="C69" s="59">
        <f t="shared" ref="C69:AG69" si="25">+C67+C68</f>
        <v>1416.99</v>
      </c>
      <c r="D69" s="59">
        <f t="shared" si="25"/>
        <v>9.32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2707.86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3.0600000000001728</v>
      </c>
      <c r="C70" s="57">
        <f t="shared" si="26"/>
        <v>78.630000000000109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81.690000000000282</v>
      </c>
    </row>
    <row r="71" spans="1:34" ht="102.75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1106.48</v>
      </c>
      <c r="C12" s="26">
        <v>8836.23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9942.7099999999991</v>
      </c>
      <c r="AI12" s="26">
        <v>9942.7099999999991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43.5</v>
      </c>
      <c r="C15" s="23">
        <v>44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87.5</v>
      </c>
    </row>
    <row r="16" spans="1:36" s="32" customFormat="1" x14ac:dyDescent="0.25">
      <c r="A16" s="30" t="s">
        <v>20</v>
      </c>
      <c r="B16" s="31">
        <v>33</v>
      </c>
      <c r="C16" s="31">
        <v>876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909</v>
      </c>
      <c r="AJ16" s="70"/>
    </row>
    <row r="17" spans="1:36" s="47" customFormat="1" x14ac:dyDescent="0.25">
      <c r="A17" s="46" t="s">
        <v>27</v>
      </c>
      <c r="B17" s="22">
        <f>B16*$B$8</f>
        <v>185.13000000000002</v>
      </c>
      <c r="C17" s="22">
        <f>C16*$B$8</f>
        <v>4914.3600000000006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5099.4900000000007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876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909</v>
      </c>
    </row>
    <row r="23" spans="1:36" s="47" customFormat="1" x14ac:dyDescent="0.25">
      <c r="A23" s="48" t="s">
        <v>26</v>
      </c>
      <c r="B23" s="19">
        <f>+B17+B19+B21</f>
        <v>185.13000000000002</v>
      </c>
      <c r="C23" s="19">
        <f t="shared" si="5"/>
        <v>4914.3600000000006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5099.4900000000007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680.39</v>
      </c>
      <c r="C49" s="44">
        <v>3252.47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3932.8599999999997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103.4</v>
      </c>
      <c r="C53" s="44">
        <v>573.19000000000005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676.59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95.7</v>
      </c>
      <c r="C55" s="44">
        <v>46.94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142.63999999999999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1108.1199999999999</v>
      </c>
      <c r="C64" s="53">
        <f t="shared" ref="C64:AG64" si="21">+C15+C23+C31+C39+C47+C48+C49+C50+C51+C52+C53+C54+C55+C56+C57+C58+C59+C60+C61+C62+C63</f>
        <v>8830.9600000000009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9939.0800000000017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1106.48</v>
      </c>
      <c r="C67" s="57">
        <f t="shared" ref="C67:L67" si="23">C12</f>
        <v>8836.23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9942.7099999999991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1106.48</v>
      </c>
      <c r="C69" s="59">
        <f t="shared" ref="C69:AG69" si="25">+C67+C68</f>
        <v>8836.23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9942.7099999999991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1.6399999999998727</v>
      </c>
      <c r="C70" s="57">
        <f t="shared" si="26"/>
        <v>-5.2699999999986176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-3.6299999999987449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6" sqref="AI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2999.66</v>
      </c>
      <c r="C12" s="26">
        <v>3811.4</v>
      </c>
      <c r="D12" s="26">
        <v>2692.29</v>
      </c>
      <c r="E12" s="26">
        <v>4146.88</v>
      </c>
      <c r="F12" s="26">
        <v>3950.8</v>
      </c>
      <c r="G12" s="26">
        <v>3447.47</v>
      </c>
      <c r="H12" s="26">
        <v>2879.49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23927.989999999998</v>
      </c>
      <c r="AI12" s="26">
        <v>23683.22</v>
      </c>
      <c r="AJ12" s="69">
        <f>+AI12-AH12</f>
        <v>-244.7699999999968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70.5</v>
      </c>
      <c r="C15" s="23">
        <v>81.5</v>
      </c>
      <c r="D15" s="23">
        <v>147</v>
      </c>
      <c r="E15" s="23">
        <v>777</v>
      </c>
      <c r="F15" s="23">
        <v>311</v>
      </c>
      <c r="G15" s="23">
        <v>292</v>
      </c>
      <c r="H15" s="23">
        <v>622.5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2301.5</v>
      </c>
    </row>
    <row r="16" spans="1:36" s="32" customFormat="1" x14ac:dyDescent="0.25">
      <c r="A16" s="30" t="s">
        <v>20</v>
      </c>
      <c r="B16" s="31">
        <v>231</v>
      </c>
      <c r="C16" s="31">
        <v>331</v>
      </c>
      <c r="D16" s="31">
        <v>214</v>
      </c>
      <c r="E16" s="31">
        <v>196</v>
      </c>
      <c r="F16" s="31">
        <v>315</v>
      </c>
      <c r="G16" s="31">
        <v>310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1597</v>
      </c>
      <c r="AJ16" s="70"/>
    </row>
    <row r="17" spans="1:36" s="47" customFormat="1" x14ac:dyDescent="0.25">
      <c r="A17" s="46" t="s">
        <v>27</v>
      </c>
      <c r="B17" s="22">
        <f>B16*$B$8</f>
        <v>1295.9100000000001</v>
      </c>
      <c r="C17" s="22">
        <f>C16*$B$8</f>
        <v>1856.91</v>
      </c>
      <c r="D17" s="22">
        <f t="shared" ref="D17:AG17" si="2">D16*$B$8</f>
        <v>1200.54</v>
      </c>
      <c r="E17" s="22">
        <f t="shared" si="2"/>
        <v>1099.5600000000002</v>
      </c>
      <c r="F17" s="22">
        <f t="shared" si="2"/>
        <v>1767.15</v>
      </c>
      <c r="G17" s="22">
        <f t="shared" si="2"/>
        <v>1739.1000000000001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8959.1700000000019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231</v>
      </c>
      <c r="C22" s="20">
        <f t="shared" ref="C22:AG23" si="5">+C16+C18+C20</f>
        <v>331</v>
      </c>
      <c r="D22" s="20">
        <f t="shared" si="5"/>
        <v>214</v>
      </c>
      <c r="E22" s="20">
        <f t="shared" si="5"/>
        <v>196</v>
      </c>
      <c r="F22" s="20">
        <f t="shared" si="5"/>
        <v>315</v>
      </c>
      <c r="G22" s="20">
        <f t="shared" si="5"/>
        <v>310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1597</v>
      </c>
    </row>
    <row r="23" spans="1:36" s="47" customFormat="1" x14ac:dyDescent="0.25">
      <c r="A23" s="48" t="s">
        <v>26</v>
      </c>
      <c r="B23" s="19">
        <f>+B17+B19+B21</f>
        <v>1295.9100000000001</v>
      </c>
      <c r="C23" s="19">
        <f t="shared" si="5"/>
        <v>1856.91</v>
      </c>
      <c r="D23" s="19">
        <f t="shared" si="5"/>
        <v>1200.54</v>
      </c>
      <c r="E23" s="19">
        <f t="shared" si="5"/>
        <v>1099.5600000000002</v>
      </c>
      <c r="F23" s="19">
        <f t="shared" si="5"/>
        <v>1767.15</v>
      </c>
      <c r="G23" s="19">
        <f t="shared" si="5"/>
        <v>1739.1000000000001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8959.1700000000019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1557.4</v>
      </c>
      <c r="C49" s="44"/>
      <c r="D49" s="44"/>
      <c r="E49" s="44">
        <v>2098.58</v>
      </c>
      <c r="F49" s="44"/>
      <c r="G49" s="44"/>
      <c r="H49" s="44">
        <v>2196.41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5852.3899999999994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1583.68</v>
      </c>
      <c r="D52" s="44">
        <v>1163.98</v>
      </c>
      <c r="E52" s="44"/>
      <c r="F52" s="44">
        <v>1721.15</v>
      </c>
      <c r="G52" s="44">
        <v>1424.34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5893.15</v>
      </c>
    </row>
    <row r="53" spans="1:34" x14ac:dyDescent="0.25">
      <c r="A53" s="17" t="s">
        <v>18</v>
      </c>
      <c r="B53" s="44">
        <v>78.2</v>
      </c>
      <c r="C53" s="44">
        <v>292.26</v>
      </c>
      <c r="D53" s="44">
        <v>184.41</v>
      </c>
      <c r="E53" s="44">
        <v>175.95</v>
      </c>
      <c r="F53" s="44">
        <v>162.37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893.18999999999994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63.17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3002.01</v>
      </c>
      <c r="C64" s="53">
        <f t="shared" ref="C64:AG64" si="21">+C15+C23+C31+C39+C47+C48+C49+C50+C51+C52+C53+C54+C55+C56+C57+C58+C59+C60+C61+C62+C63</f>
        <v>3814.3500000000004</v>
      </c>
      <c r="D64" s="53">
        <f t="shared" si="21"/>
        <v>2695.93</v>
      </c>
      <c r="E64" s="53">
        <f t="shared" si="21"/>
        <v>4151.09</v>
      </c>
      <c r="F64" s="53">
        <f t="shared" si="21"/>
        <v>3961.67</v>
      </c>
      <c r="G64" s="53">
        <f t="shared" si="21"/>
        <v>3455.44</v>
      </c>
      <c r="H64" s="53">
        <f t="shared" si="21"/>
        <v>2882.08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23962.57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2999.66</v>
      </c>
      <c r="C67" s="57">
        <f t="shared" ref="C67:L67" si="23">C12</f>
        <v>3811.4</v>
      </c>
      <c r="D67" s="57">
        <f t="shared" si="23"/>
        <v>2692.29</v>
      </c>
      <c r="E67" s="57">
        <f t="shared" si="23"/>
        <v>4146.88</v>
      </c>
      <c r="F67" s="57">
        <f t="shared" si="23"/>
        <v>3950.8</v>
      </c>
      <c r="G67" s="57">
        <f t="shared" si="23"/>
        <v>3447.47</v>
      </c>
      <c r="H67" s="57">
        <f t="shared" si="23"/>
        <v>2879.49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23927.989999999998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2999.66</v>
      </c>
      <c r="C69" s="59">
        <f t="shared" ref="C69:AG69" si="25">+C67+C68</f>
        <v>3811.4</v>
      </c>
      <c r="D69" s="59">
        <f t="shared" si="25"/>
        <v>2692.29</v>
      </c>
      <c r="E69" s="59">
        <f t="shared" si="25"/>
        <v>4146.88</v>
      </c>
      <c r="F69" s="59">
        <f t="shared" si="25"/>
        <v>3950.8</v>
      </c>
      <c r="G69" s="59">
        <f t="shared" si="25"/>
        <v>3447.47</v>
      </c>
      <c r="H69" s="59">
        <f t="shared" si="25"/>
        <v>2879.49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23927.989999999998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2.3500000000003638</v>
      </c>
      <c r="C70" s="57">
        <f t="shared" si="26"/>
        <v>2.9500000000002728</v>
      </c>
      <c r="D70" s="57">
        <f t="shared" si="26"/>
        <v>3.6399999999998727</v>
      </c>
      <c r="E70" s="57">
        <f t="shared" si="26"/>
        <v>4.2100000000000364</v>
      </c>
      <c r="F70" s="57">
        <f t="shared" si="26"/>
        <v>10.869999999999891</v>
      </c>
      <c r="G70" s="57">
        <f t="shared" si="26"/>
        <v>7.9700000000002547</v>
      </c>
      <c r="H70" s="57">
        <f t="shared" si="26"/>
        <v>2.5900000000001455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34.580000000000837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2022-07-11T18:15:00Z</dcterms:modified>
</cp:coreProperties>
</file>