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D31" i="150"/>
  <c r="H31" i="150"/>
  <c r="L31" i="150"/>
  <c r="P31" i="150"/>
  <c r="T31" i="150"/>
  <c r="X31" i="150"/>
  <c r="AB31" i="150"/>
  <c r="AF31" i="150"/>
  <c r="D31" i="149"/>
  <c r="L31" i="149"/>
  <c r="T31" i="149"/>
  <c r="AB31" i="149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S64" i="151" l="1"/>
  <c r="S70" i="151" s="1"/>
  <c r="K64" i="151"/>
  <c r="K70" i="151" s="1"/>
  <c r="AG64" i="149"/>
  <c r="AG70" i="149" s="1"/>
  <c r="Q64" i="149"/>
  <c r="Q70" i="149" s="1"/>
  <c r="AH23" i="149"/>
  <c r="F11" i="145" s="1"/>
  <c r="AA64" i="151"/>
  <c r="AA70" i="151" s="1"/>
  <c r="C64" i="151"/>
  <c r="C70" i="151" s="1"/>
  <c r="Y64" i="149"/>
  <c r="Y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B47" i="40" s="1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AD39" i="40"/>
  <c r="Y23" i="40"/>
  <c r="AE39" i="40"/>
  <c r="AA39" i="40"/>
  <c r="W39" i="40"/>
  <c r="U23" i="40"/>
  <c r="AA47" i="40"/>
  <c r="X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H69" i="40"/>
  <c r="C69" i="40"/>
  <c r="Q39" i="40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<sst xmlns="http://schemas.openxmlformats.org/spreadsheetml/2006/main" count="783" uniqueCount="147">
  <si>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</si>
  <si>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</si>
  <si>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</si>
  <si>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</si>
  <si>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</si>
  <si>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</si>
  <si>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</si>
  <si>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</si>
  <si>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</si>
  <si>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</si>
  <si>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</si>
  <si>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</si>
  <si>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</si>
  <si>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</si>
  <si>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</si>
  <si>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</si>
  <si>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</si>
  <si>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</si>
  <si>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</si>
  <si>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</si>
  <si>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</si>
  <si>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</si>
  <si>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</si>
  <si>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</si>
  <si>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</si>
  <si>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</si>
  <si>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</si>
  <si>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</si>
  <si>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</si>
  <si>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</si>
  <si>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</si>
  <si>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</si>
  <si>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</si>
  <si>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</si>
  <si>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</si>
  <si>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</si>
  <si>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</si>
  <si>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</si>
  <si>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</si>
  <si>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</si>
  <si>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</si>
  <si>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</si>
  <si>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</si>
  <si>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</si>
  <si>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</si>
  <si>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</si>
  <si>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</si>
  <si>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</si>
  <si>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</si>
  <si>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</si>
  <si>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</si>
  <si>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</si>
  <si>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</si>
  <si>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</si>
  <si>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</si>
  <si>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</si>
  <si>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</si>
  <si>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</si>
  <si>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</si>
  <si>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</si>
  <si>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</si>
  <si>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</si>
  <si>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</si>
  <si>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</si>
  <si>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</si>
  <si>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</si>
  <si>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</si>
  <si>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</si>
  <si>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</si>
  <si>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</si>
  <si>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</si>
  <si>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</si>
  <si>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</si>
  <si>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</si>
  <si>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</si>
  <si>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</si>
  <si>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</si>
  <si>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</si>
  <si>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</si>
  <si>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</si>
  <si>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</si>
  <si>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</si>
  <si>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</si>
  <si>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</si>
  <si>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</si>
  <si>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</si>
  <si>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</si>
  <si>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</si>
  <si>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</si>
  <si>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</si>
  <si>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</si>
  <si>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</si>
  <si>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</si>
  <si>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</si>
  <si>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</si>
  <si>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</si>
  <si>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</si>
  <si>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</si>
  <si>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</si>
  <si>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</si>
  <si>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</si>
  <si>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</si>
  <si>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</si>
  <si>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</si>
  <si>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</si>
  <si>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</si>
  <si>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</si>
  <si>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</si>
  <si>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</si>
  <si>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</si>
  <si>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</si>
  <si>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</si>
  <si>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</si>
  <si>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</si>
  <si>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</si>
  <si>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</si>
  <si>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</si>
  <si>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</si>
  <si>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</si>
  <si>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</si>
  <si>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</si>
  <si>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</si>
  <si>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</si>
  <si>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MAL REGISTRO DE </t>
  </si>
  <si>
    <t>0.69$</t>
  </si>
  <si>
    <t>19.00F/C</t>
  </si>
  <si>
    <t>5.00PERIDICO</t>
  </si>
  <si>
    <t>63.45F/C MAL REGIST</t>
  </si>
  <si>
    <t>RO DE 0.35$ SOBRAN</t>
  </si>
  <si>
    <t>TE POR COMISION DE 3%</t>
  </si>
  <si>
    <t xml:space="preserve">50.00F/C NOTA A </t>
  </si>
  <si>
    <t xml:space="preserve">CREDITO 1.32$ </t>
  </si>
  <si>
    <t>SOBRANTE DE COMIS</t>
  </si>
  <si>
    <t>ION 3%</t>
  </si>
  <si>
    <t xml:space="preserve">82.50F/C NOTA A </t>
  </si>
  <si>
    <t>CREDITO 1.32$</t>
  </si>
  <si>
    <t>SOBRANTE DE COMISI</t>
  </si>
  <si>
    <t xml:space="preserve">SOBRANTE DE </t>
  </si>
  <si>
    <t>COMISION DE 3%</t>
  </si>
  <si>
    <t xml:space="preserve">FALTANTE ES EL </t>
  </si>
  <si>
    <t>SOBRANTE DE LA 1T</t>
  </si>
  <si>
    <t>SOBRANTE DE 1T</t>
  </si>
  <si>
    <t>NOTA A CREDITO DE 4$</t>
  </si>
  <si>
    <t>22.00F/C</t>
  </si>
  <si>
    <t>29.50F/C</t>
  </si>
  <si>
    <t>5.00F/C</t>
  </si>
  <si>
    <t>faltante d 9$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</si>
</sst>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8851.7800000000007</v>
      </c>
      <c r="C2" s="43">
        <f>MODELO!AH12</f>
        <v>27589.180000000004</v>
      </c>
      <c r="D2" s="43">
        <f>EXQUISITECES!AH12</f>
        <v>8989.68</v>
      </c>
      <c r="E2" s="43">
        <f>HOYADA!AH12</f>
        <v>7158.86</v>
      </c>
      <c r="F2" s="43">
        <f>FARMASTOP!AH12</f>
        <v>2367.15</v>
      </c>
      <c r="G2" s="43">
        <f>BOCAS!AH12</f>
        <v>6400.67</v>
      </c>
      <c r="H2" s="43">
        <f>LAGUNETICA!AH12</f>
        <v>11845.94</v>
      </c>
      <c r="I2" s="43">
        <f>SANANTONIO!AH12</f>
        <v>0</v>
      </c>
      <c r="J2" s="43">
        <f>SUM(B2:I2)</f>
        <v>73203.260000000009</v>
      </c>
    </row>
    <row r="3" spans="1:10" x14ac:dyDescent="0.25">
      <c r="A3" s="46" t="s">
        <v>0</v>
      </c>
      <c r="B3" s="43">
        <f>AUTOMERCADO!AH15</f>
        <v>647.1</v>
      </c>
      <c r="C3" s="43">
        <f>MODELO!AH15</f>
        <v>672.85</v>
      </c>
      <c r="D3" s="43">
        <f>EXQUISITECES!AH15</f>
        <v>496.09999999999997</v>
      </c>
      <c r="E3" s="43">
        <f>HOYADA!AH15</f>
        <v>719</v>
      </c>
      <c r="F3" s="43">
        <f>FARMASTOP!AH15</f>
        <v>94</v>
      </c>
      <c r="G3" s="43">
        <f>BOCAS!AH15</f>
        <v>15</v>
      </c>
      <c r="H3" s="43">
        <f>LAGUNETICA!AH15</f>
        <v>678.1</v>
      </c>
      <c r="I3" s="43">
        <f>SANANTONIO!AH15</f>
        <v>0</v>
      </c>
      <c r="J3" s="43">
        <f t="shared" ref="J3:J52" si="0">SUM(B3:I3)</f>
        <v>3322.15</v>
      </c>
    </row>
    <row r="4" spans="1:10" x14ac:dyDescent="0.25">
      <c r="A4" s="73" t="s">
        <v>20</v>
      </c>
      <c r="B4" s="43">
        <f>AUTOMERCADO!AH16</f>
        <v>4012</v>
      </c>
      <c r="C4" s="43">
        <f>MODELO!AH16</f>
        <v>2190</v>
      </c>
      <c r="D4" s="43">
        <f>EXQUISITECES!AH16</f>
        <v>658</v>
      </c>
      <c r="E4" s="43">
        <f>HOYADA!AH16</f>
        <v>397</v>
      </c>
      <c r="F4" s="43">
        <f>FARMASTOP!AH16</f>
        <v>120</v>
      </c>
      <c r="G4" s="43">
        <f>BOCAS!AH16</f>
        <v>686</v>
      </c>
      <c r="H4" s="43">
        <f>LAGUNETICA!AH16</f>
        <v>754</v>
      </c>
      <c r="I4" s="43">
        <f>SANANTONIO!AH16</f>
        <v>0</v>
      </c>
      <c r="J4" s="43">
        <f t="shared" si="0"/>
        <v>8817</v>
      </c>
    </row>
    <row r="5" spans="1:10" x14ac:dyDescent="0.25">
      <c r="A5" s="46" t="s">
        <v>27</v>
      </c>
      <c r="B5" s="43">
        <f>AUTOMERCADO!AH17</f>
        <v>17733.04</v>
      </c>
      <c r="C5" s="43">
        <f>MODELO!AH17</f>
        <v>9679.7999999999993</v>
      </c>
      <c r="D5" s="43">
        <f>EXQUISITECES!AH17</f>
        <v>2908.36</v>
      </c>
      <c r="E5" s="43">
        <f>HOYADA!AH17</f>
        <v>1754.74</v>
      </c>
      <c r="F5" s="43">
        <f>FARMASTOP!AH17</f>
        <v>530.4</v>
      </c>
      <c r="G5" s="43">
        <f>BOCAS!AH17</f>
        <v>3032.12</v>
      </c>
      <c r="H5" s="43">
        <f>LAGUNETICA!AH17</f>
        <v>3332.68</v>
      </c>
      <c r="I5" s="43">
        <f>SANANTONIO!AH17</f>
        <v>0</v>
      </c>
      <c r="J5" s="43">
        <f t="shared" si="0"/>
        <v>38971.140000000007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6</v>
      </c>
      <c r="H6" s="43">
        <f>LAGUNETICA!AH18</f>
        <v>0</v>
      </c>
      <c r="I6" s="43">
        <f>SANANTONIO!AH18</f>
        <v>0</v>
      </c>
      <c r="J6" s="43">
        <f t="shared" si="0"/>
        <v>6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26.22</v>
      </c>
      <c r="H7" s="43">
        <f>LAGUNETICA!AH19</f>
        <v>0</v>
      </c>
      <c r="I7" s="43">
        <f>SANANTONIO!AH19</f>
        <v>0</v>
      </c>
      <c r="J7" s="43">
        <f t="shared" si="0"/>
        <v>26.22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4012</v>
      </c>
      <c r="C10" s="43">
        <f>MODELO!AH22</f>
        <v>2190</v>
      </c>
      <c r="D10" s="43">
        <f>EXQUISITECES!AH22</f>
        <v>658</v>
      </c>
      <c r="E10" s="43">
        <f>HOYADA!AH22</f>
        <v>397</v>
      </c>
      <c r="F10" s="43">
        <f>FARMASTOP!AH22</f>
        <v>120</v>
      </c>
      <c r="G10" s="43">
        <f>BOCAS!AH22</f>
        <v>692</v>
      </c>
      <c r="H10" s="43">
        <f>LAGUNETICA!AH22</f>
        <v>754</v>
      </c>
      <c r="I10" s="43">
        <f>SANANTONIO!AH22</f>
        <v>0</v>
      </c>
      <c r="J10" s="43">
        <f t="shared" si="0"/>
        <v>8823</v>
      </c>
    </row>
    <row r="11" spans="1:10" x14ac:dyDescent="0.25">
      <c r="A11" s="48" t="s">
        <v>26</v>
      </c>
      <c r="B11" s="43">
        <f>AUTOMERCADO!AH23</f>
        <v>17733.04</v>
      </c>
      <c r="C11" s="43">
        <f>MODELO!AH23</f>
        <v>9679.7999999999993</v>
      </c>
      <c r="D11" s="43">
        <f>EXQUISITECES!AH23</f>
        <v>2908.36</v>
      </c>
      <c r="E11" s="43">
        <f>HOYADA!AH23</f>
        <v>1754.74</v>
      </c>
      <c r="F11" s="43">
        <f>FARMASTOP!AH23</f>
        <v>530.4</v>
      </c>
      <c r="G11" s="43">
        <f>BOCAS!AH23</f>
        <v>3058.34</v>
      </c>
      <c r="H11" s="43">
        <f>LAGUNETICA!AH23</f>
        <v>3332.68</v>
      </c>
      <c r="I11" s="43">
        <f>SANANTONIO!AH23</f>
        <v>0</v>
      </c>
      <c r="J11" s="43">
        <f t="shared" si="0"/>
        <v>38997.360000000008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100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110</v>
      </c>
    </row>
    <row r="13" spans="1:10" x14ac:dyDescent="0.25">
      <c r="A13" s="46" t="s">
        <v>31</v>
      </c>
      <c r="B13" s="43">
        <f>AUTOMERCADO!AH25</f>
        <v>48.8</v>
      </c>
      <c r="C13" s="43">
        <f>MODELO!AH25</f>
        <v>0</v>
      </c>
      <c r="D13" s="43">
        <f>EXQUISITECES!AH25</f>
        <v>488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536.79999999999995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100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110</v>
      </c>
    </row>
    <row r="19" spans="1:10" x14ac:dyDescent="0.25">
      <c r="A19" s="48" t="s">
        <v>33</v>
      </c>
      <c r="B19" s="43">
        <f>AUTOMERCADO!AH31</f>
        <v>48.8</v>
      </c>
      <c r="C19" s="43">
        <f>MODELO!AH31</f>
        <v>0</v>
      </c>
      <c r="D19" s="43">
        <f>EXQUISITECES!AH31</f>
        <v>488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536.79999999999995</v>
      </c>
    </row>
    <row r="20" spans="1:10" x14ac:dyDescent="0.25">
      <c r="A20" s="46" t="s">
        <v>34</v>
      </c>
      <c r="B20" s="43">
        <f>AUTOMERCADO!AH32</f>
        <v>140.80000000000001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26</v>
      </c>
      <c r="H20" s="43">
        <f>LAGUNETICA!AH32</f>
        <v>0</v>
      </c>
      <c r="I20" s="43">
        <f>SANANTONIO!AH32</f>
        <v>0</v>
      </c>
      <c r="J20" s="43">
        <f t="shared" si="0"/>
        <v>166.8</v>
      </c>
    </row>
    <row r="21" spans="1:10" x14ac:dyDescent="0.25">
      <c r="A21" s="46" t="s">
        <v>35</v>
      </c>
      <c r="B21" s="43">
        <f>AUTOMERCADO!AH33</f>
        <v>622.33600000000001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114.92</v>
      </c>
      <c r="H21" s="43">
        <f>LAGUNETICA!AH33</f>
        <v>0</v>
      </c>
      <c r="I21" s="43">
        <f>SANANTONIO!AH33</f>
        <v>0</v>
      </c>
      <c r="J21" s="43">
        <f t="shared" si="0"/>
        <v>737.25599999999997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140.80000000000001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26</v>
      </c>
      <c r="H26" s="43">
        <f>LAGUNETICA!AH38</f>
        <v>0</v>
      </c>
      <c r="I26" s="43">
        <f>SANANTONIO!AH38</f>
        <v>0</v>
      </c>
      <c r="J26" s="43">
        <f t="shared" si="0"/>
        <v>166.8</v>
      </c>
    </row>
    <row r="27" spans="1:10" x14ac:dyDescent="0.25">
      <c r="A27" s="48" t="s">
        <v>42</v>
      </c>
      <c r="B27" s="43">
        <f>AUTOMERCADO!AH39</f>
        <v>622.33600000000001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114.92</v>
      </c>
      <c r="H27" s="43">
        <f>LAGUNETICA!AH39</f>
        <v>0</v>
      </c>
      <c r="I27" s="43">
        <f>SANANTONIO!AH39</f>
        <v>0</v>
      </c>
      <c r="J27" s="43">
        <f t="shared" si="0"/>
        <v>737.25599999999997</v>
      </c>
    </row>
    <row r="28" spans="1:10" x14ac:dyDescent="0.25">
      <c r="A28" s="46" t="s">
        <v>43</v>
      </c>
      <c r="B28" s="43">
        <f>AUTOMERCADO!AH40</f>
        <v>483.98</v>
      </c>
      <c r="C28" s="43">
        <f>MODELO!AH40</f>
        <v>8.92</v>
      </c>
      <c r="D28" s="43">
        <f>EXQUISITECES!AH40</f>
        <v>0</v>
      </c>
      <c r="E28" s="43">
        <f>HOYADA!AH40</f>
        <v>36.67</v>
      </c>
      <c r="F28" s="43">
        <f>FARMASTOP!AH40</f>
        <v>0</v>
      </c>
      <c r="G28" s="43">
        <f>BOCAS!AH40</f>
        <v>5</v>
      </c>
      <c r="H28" s="43">
        <f>LAGUNETICA!AH40</f>
        <v>20.97</v>
      </c>
      <c r="I28" s="43">
        <f>SANANTONIO!AH40</f>
        <v>0</v>
      </c>
      <c r="J28" s="43">
        <f t="shared" si="0"/>
        <v>555.54000000000008</v>
      </c>
    </row>
    <row r="29" spans="1:10" x14ac:dyDescent="0.25">
      <c r="A29" s="46" t="s">
        <v>44</v>
      </c>
      <c r="B29" s="43">
        <f>AUTOMERCADO!AH41</f>
        <v>2139.1916000000001</v>
      </c>
      <c r="C29" s="43">
        <f>MODELO!AH41</f>
        <v>39.426400000000001</v>
      </c>
      <c r="D29" s="43">
        <f>EXQUISITECES!AH41</f>
        <v>0</v>
      </c>
      <c r="E29" s="43">
        <f>HOYADA!AH41</f>
        <v>162.0814</v>
      </c>
      <c r="F29" s="43">
        <f>FARMASTOP!AH41</f>
        <v>0</v>
      </c>
      <c r="G29" s="43">
        <f>BOCAS!AH41</f>
        <v>22.1</v>
      </c>
      <c r="H29" s="43">
        <f>LAGUNETICA!AH41</f>
        <v>92.687399999999997</v>
      </c>
      <c r="I29" s="43">
        <f>SANANTONIO!AH41</f>
        <v>0</v>
      </c>
      <c r="J29" s="43">
        <f t="shared" si="0"/>
        <v>2455.4867999999997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483.98</v>
      </c>
      <c r="C34" s="43">
        <f>MODELO!AH46</f>
        <v>8.92</v>
      </c>
      <c r="D34" s="43">
        <f>EXQUISITECES!AH46</f>
        <v>0</v>
      </c>
      <c r="E34" s="43">
        <f>HOYADA!AH46</f>
        <v>36.67</v>
      </c>
      <c r="F34" s="43">
        <f>FARMASTOP!AH46</f>
        <v>0</v>
      </c>
      <c r="G34" s="43">
        <f>BOCAS!AH46</f>
        <v>5</v>
      </c>
      <c r="H34" s="43">
        <f>LAGUNETICA!AH46</f>
        <v>20.97</v>
      </c>
      <c r="I34" s="43">
        <f>SANANTONIO!AH46</f>
        <v>0</v>
      </c>
      <c r="J34" s="43">
        <f t="shared" si="0"/>
        <v>555.54000000000008</v>
      </c>
    </row>
    <row r="35" spans="1:10" x14ac:dyDescent="0.25">
      <c r="A35" s="48" t="s">
        <v>48</v>
      </c>
      <c r="B35" s="43">
        <f>AUTOMERCADO!AH47</f>
        <v>2139.1916000000001</v>
      </c>
      <c r="C35" s="43">
        <f>MODELO!AH47</f>
        <v>39.426400000000001</v>
      </c>
      <c r="D35" s="43">
        <f>EXQUISITECES!AH47</f>
        <v>0</v>
      </c>
      <c r="E35" s="43">
        <f>HOYADA!AH47</f>
        <v>162.0814</v>
      </c>
      <c r="F35" s="43">
        <f>FARMASTOP!AH47</f>
        <v>0</v>
      </c>
      <c r="G35" s="43">
        <f>BOCAS!AH47</f>
        <v>22.1</v>
      </c>
      <c r="H35" s="43">
        <f>LAGUNETICA!AH47</f>
        <v>92.687399999999997</v>
      </c>
      <c r="I35" s="43">
        <f>SANANTONIO!AH47</f>
        <v>0</v>
      </c>
      <c r="J35" s="43">
        <f t="shared" si="0"/>
        <v>2455.4867999999997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23455.19</v>
      </c>
      <c r="C37" s="43">
        <f>MODELO!AH49</f>
        <v>13915.46</v>
      </c>
      <c r="D37" s="43">
        <f>EXQUISITECES!AH49</f>
        <v>4381.41</v>
      </c>
      <c r="E37" s="43">
        <f>HOYADA!AH49</f>
        <v>3664.2299999999996</v>
      </c>
      <c r="F37" s="43">
        <f>FARMASTOP!AH49</f>
        <v>1437.8</v>
      </c>
      <c r="G37" s="43">
        <f>BOCAS!AH49</f>
        <v>2428.56</v>
      </c>
      <c r="H37" s="43">
        <f>LAGUNETICA!AH49</f>
        <v>2523</v>
      </c>
      <c r="I37" s="43">
        <f>SANANTONIO!AH49</f>
        <v>0</v>
      </c>
      <c r="J37" s="43">
        <f t="shared" si="0"/>
        <v>51805.649999999994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327.9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327.9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340.27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3751.3899999999994</v>
      </c>
      <c r="I40" s="43">
        <f>SANANTONIO!AH52</f>
        <v>0</v>
      </c>
      <c r="J40" s="43">
        <f t="shared" si="0"/>
        <v>4091.6599999999994</v>
      </c>
    </row>
    <row r="41" spans="1:10" x14ac:dyDescent="0.25">
      <c r="A41" s="74" t="s">
        <v>18</v>
      </c>
      <c r="B41" s="43">
        <f>AUTOMERCADO!AH53</f>
        <v>1753.82</v>
      </c>
      <c r="C41" s="43">
        <f>MODELO!AH53</f>
        <v>2460.9699999999998</v>
      </c>
      <c r="D41" s="43">
        <f>EXQUISITECES!AH53</f>
        <v>759.67000000000007</v>
      </c>
      <c r="E41" s="43">
        <f>HOYADA!AH53</f>
        <v>796.83999999999992</v>
      </c>
      <c r="F41" s="43">
        <f>FARMASTOP!AH53</f>
        <v>211.28</v>
      </c>
      <c r="G41" s="43">
        <f>BOCAS!AH53</f>
        <v>669.13</v>
      </c>
      <c r="H41" s="43">
        <f>LAGUNETICA!AH53</f>
        <v>1155.43</v>
      </c>
      <c r="I41" s="43">
        <f>SANANTONIO!AH53</f>
        <v>0</v>
      </c>
      <c r="J41" s="43">
        <f t="shared" si="0"/>
        <v>7807.14</v>
      </c>
    </row>
    <row r="42" spans="1:10" x14ac:dyDescent="0.25">
      <c r="A42" s="74" t="s">
        <v>114</v>
      </c>
      <c r="B42" s="43">
        <f>AUTOMERCADO!AH54</f>
        <v>8.89</v>
      </c>
      <c r="C42" s="43">
        <f>MODELO!AH54</f>
        <v>203.07000000000002</v>
      </c>
      <c r="D42" s="43">
        <f>EXQUISITECES!AH54</f>
        <v>0</v>
      </c>
      <c r="E42" s="43">
        <f>HOYADA!AH54</f>
        <v>47.11</v>
      </c>
      <c r="F42" s="43">
        <f>FARMASTOP!AH54</f>
        <v>18.05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277.12000000000006</v>
      </c>
    </row>
    <row r="43" spans="1:10" x14ac:dyDescent="0.25">
      <c r="A43" s="74" t="s">
        <v>52</v>
      </c>
      <c r="B43" s="43">
        <f>AUTOMERCADO!AH55</f>
        <v>2371.81</v>
      </c>
      <c r="C43" s="43">
        <f>MODELO!AH55</f>
        <v>344.75</v>
      </c>
      <c r="D43" s="43">
        <f>EXQUISITECES!AH55</f>
        <v>30.57</v>
      </c>
      <c r="E43" s="43">
        <f>HOYADA!AH55</f>
        <v>17.12</v>
      </c>
      <c r="F43" s="43">
        <f>FARMASTOP!AH55</f>
        <v>72.900000000000006</v>
      </c>
      <c r="G43" s="43">
        <f>BOCAS!AH55</f>
        <v>133.91999999999999</v>
      </c>
      <c r="H43" s="43">
        <f>LAGUNETICA!AH55</f>
        <v>271.56</v>
      </c>
      <c r="I43" s="43">
        <f>SANANTONIO!AH55</f>
        <v>0</v>
      </c>
      <c r="J43" s="43">
        <f t="shared" si="0"/>
        <v>3242.63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15.9</v>
      </c>
      <c r="I47" s="43">
        <f>SANANTONIO!AH59</f>
        <v>0</v>
      </c>
      <c r="J47" s="43">
        <f t="shared" si="0"/>
        <v>15.9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35.450000000000003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35.450000000000003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48780.177599999995</v>
      </c>
      <c r="C52" s="75">
        <f>MODELO!AH64</f>
        <v>27984.496399999996</v>
      </c>
      <c r="D52" s="75">
        <f>EXQUISITECES!AH64</f>
        <v>9064.11</v>
      </c>
      <c r="E52" s="75">
        <f>HOYADA!AH64</f>
        <v>7161.1213999999991</v>
      </c>
      <c r="F52" s="75">
        <f>FARMASTOP!AH64</f>
        <v>2399.88</v>
      </c>
      <c r="G52" s="75">
        <f>BOCAS!AH64</f>
        <v>6441.9699999999993</v>
      </c>
      <c r="H52" s="75">
        <f>LAGUNETICA!AH64</f>
        <v>11820.7474</v>
      </c>
      <c r="I52" s="75">
        <f>SANANTONIO!AH64</f>
        <v>0</v>
      </c>
      <c r="J52" s="75">
        <f t="shared" si="0"/>
        <v>113652.50280000002</v>
      </c>
    </row>
    <row r="53" spans="1:10" x14ac:dyDescent="0.25">
      <c r="A53" s="56" t="s">
        <v>3</v>
      </c>
      <c r="B53" s="43">
        <f>B2</f>
        <v>8851.7800000000007</v>
      </c>
      <c r="C53" s="43">
        <f t="shared" ref="C53:I53" si="1">C2</f>
        <v>27589.180000000004</v>
      </c>
      <c r="D53" s="43">
        <f t="shared" si="1"/>
        <v>8989.68</v>
      </c>
      <c r="E53" s="43">
        <f t="shared" si="1"/>
        <v>7158.86</v>
      </c>
      <c r="F53" s="43">
        <f t="shared" si="1"/>
        <v>2367.15</v>
      </c>
      <c r="G53" s="43">
        <f t="shared" si="1"/>
        <v>6400.67</v>
      </c>
      <c r="H53" s="43">
        <f t="shared" si="1"/>
        <v>11845.94</v>
      </c>
      <c r="I53" s="43">
        <f t="shared" si="1"/>
        <v>0</v>
      </c>
      <c r="J53" s="43">
        <f>J2</f>
        <v>73203.260000000009</v>
      </c>
    </row>
    <row r="54" spans="1:10" x14ac:dyDescent="0.25">
      <c r="A54" s="58" t="s">
        <v>95</v>
      </c>
      <c r="B54" s="43">
        <f>+B52-B53</f>
        <v>39928.397599999997</v>
      </c>
      <c r="C54" s="43">
        <f t="shared" ref="C54:I54" si="2">+C52-C53</f>
        <v>395.31639999999243</v>
      </c>
      <c r="D54" s="43">
        <f t="shared" si="2"/>
        <v>74.430000000000291</v>
      </c>
      <c r="E54" s="43">
        <f t="shared" si="2"/>
        <v>2.2613999999994121</v>
      </c>
      <c r="F54" s="43">
        <f t="shared" si="2"/>
        <v>32.730000000000018</v>
      </c>
      <c r="G54" s="43">
        <f t="shared" si="2"/>
        <v>41.299999999999272</v>
      </c>
      <c r="H54" s="43">
        <f t="shared" si="2"/>
        <v>-25.192600000000311</v>
      </c>
      <c r="I54" s="43">
        <f t="shared" si="2"/>
        <v>0</v>
      </c>
      <c r="J54" s="43">
        <f>+J52-J53</f>
        <v>40449.242800000007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0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75</v>
      </c>
      <c r="H11" s="5" t="s">
        <v>54</v>
      </c>
      <c r="I11" s="5" t="s">
        <v>56</v>
      </c>
      <c r="J11" s="5" t="s">
        <v>60</v>
      </c>
      <c r="K11" s="5" t="s">
        <v>62</v>
      </c>
      <c r="L11" s="5" t="s">
        <v>64</v>
      </c>
      <c r="M11" s="5" t="s">
        <v>70</v>
      </c>
      <c r="N11" s="5" t="s">
        <v>76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2728.69</v>
      </c>
      <c r="C12" s="26"/>
      <c r="D12" s="26">
        <v>2437.25</v>
      </c>
      <c r="E12" s="26">
        <v>2896.51</v>
      </c>
      <c r="F12" s="26"/>
      <c r="G12" s="26">
        <v>789.33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8851.7800000000007</v>
      </c>
      <c r="AI12" s="26"/>
      <c r="AJ12" s="69">
        <f>+AI12-AH12</f>
        <v>-8851.7800000000007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5.9</v>
      </c>
      <c r="C15" s="23">
        <v>56</v>
      </c>
      <c r="D15" s="23"/>
      <c r="E15" s="23">
        <v>30</v>
      </c>
      <c r="F15" s="23">
        <v>64</v>
      </c>
      <c r="G15" s="23"/>
      <c r="H15" s="23">
        <v>8.5</v>
      </c>
      <c r="I15" s="23">
        <v>141</v>
      </c>
      <c r="J15" s="23">
        <v>86</v>
      </c>
      <c r="K15" s="23">
        <v>134.5</v>
      </c>
      <c r="L15" s="23"/>
      <c r="M15" s="23">
        <v>17.5</v>
      </c>
      <c r="N15" s="23"/>
      <c r="O15" s="23">
        <v>58.2</v>
      </c>
      <c r="P15" s="23">
        <v>45.5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647.1</v>
      </c>
    </row>
    <row r="16" spans="1:36" s="32" customFormat="1" x14ac:dyDescent="0.25">
      <c r="A16" s="30" t="s">
        <v>20</v>
      </c>
      <c r="B16" s="31">
        <v>97</v>
      </c>
      <c r="C16" s="31">
        <v>181</v>
      </c>
      <c r="D16" s="31">
        <v>271</v>
      </c>
      <c r="E16" s="31">
        <v>159</v>
      </c>
      <c r="F16" s="31">
        <v>203</v>
      </c>
      <c r="G16" s="31">
        <v>85</v>
      </c>
      <c r="H16" s="31">
        <v>253</v>
      </c>
      <c r="I16" s="31">
        <v>549</v>
      </c>
      <c r="J16" s="31">
        <v>204</v>
      </c>
      <c r="K16" s="31">
        <v>341</v>
      </c>
      <c r="L16" s="31">
        <v>576</v>
      </c>
      <c r="M16" s="31">
        <v>530</v>
      </c>
      <c r="N16" s="31">
        <v>123</v>
      </c>
      <c r="O16" s="31">
        <v>75</v>
      </c>
      <c r="P16" s="31">
        <v>365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4012</v>
      </c>
      <c r="AJ16" s="70"/>
    </row>
    <row r="17" spans="1:36" s="47" customFormat="1" x14ac:dyDescent="0.25">
      <c r="A17" s="46" t="s">
        <v>27</v>
      </c>
      <c r="B17" s="22">
        <f>B16*$B$8</f>
        <v>428.74</v>
      </c>
      <c r="C17" s="22">
        <f>C16*$B$8</f>
        <v>800.02</v>
      </c>
      <c r="D17" s="22">
        <f t="shared" ref="D17:L17" si="2">D16*$B$8</f>
        <v>1197.82</v>
      </c>
      <c r="E17" s="22">
        <f t="shared" si="2"/>
        <v>702.78</v>
      </c>
      <c r="F17" s="22">
        <f t="shared" si="2"/>
        <v>897.26</v>
      </c>
      <c r="G17" s="22">
        <f t="shared" si="2"/>
        <v>375.7</v>
      </c>
      <c r="H17" s="22">
        <f t="shared" si="2"/>
        <v>1118.26</v>
      </c>
      <c r="I17" s="22">
        <f t="shared" si="2"/>
        <v>2426.58</v>
      </c>
      <c r="J17" s="22">
        <f t="shared" si="2"/>
        <v>901.68</v>
      </c>
      <c r="K17" s="22">
        <f t="shared" si="2"/>
        <v>1507.22</v>
      </c>
      <c r="L17" s="22">
        <f t="shared" si="2"/>
        <v>2545.92</v>
      </c>
      <c r="M17" s="22">
        <f t="shared" ref="M17:R17" si="3">M16*$B$8</f>
        <v>2342.6</v>
      </c>
      <c r="N17" s="22">
        <f t="shared" si="3"/>
        <v>543.66</v>
      </c>
      <c r="O17" s="22">
        <f t="shared" si="3"/>
        <v>331.5</v>
      </c>
      <c r="P17" s="22">
        <f t="shared" si="3"/>
        <v>1613.3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17733.04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L22" si="11">+C16+C18+C20</f>
        <v>181</v>
      </c>
      <c r="D22" s="20">
        <f t="shared" si="11"/>
        <v>271</v>
      </c>
      <c r="E22" s="20">
        <f t="shared" si="11"/>
        <v>159</v>
      </c>
      <c r="F22" s="20">
        <f t="shared" si="11"/>
        <v>203</v>
      </c>
      <c r="G22" s="20">
        <f t="shared" si="11"/>
        <v>85</v>
      </c>
      <c r="H22" s="20">
        <f t="shared" si="11"/>
        <v>253</v>
      </c>
      <c r="I22" s="20">
        <f t="shared" si="11"/>
        <v>549</v>
      </c>
      <c r="J22" s="20">
        <f t="shared" si="11"/>
        <v>204</v>
      </c>
      <c r="K22" s="20">
        <f t="shared" si="11"/>
        <v>341</v>
      </c>
      <c r="L22" s="20">
        <f t="shared" si="11"/>
        <v>576</v>
      </c>
      <c r="M22" s="20">
        <f t="shared" ref="M22:S22" si="12">+M16+M18+M20</f>
        <v>530</v>
      </c>
      <c r="N22" s="20">
        <f t="shared" si="12"/>
        <v>123</v>
      </c>
      <c r="O22" s="20">
        <f t="shared" si="12"/>
        <v>75</v>
      </c>
      <c r="P22" s="20">
        <f t="shared" si="12"/>
        <v>365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4012</v>
      </c>
    </row>
    <row r="23" spans="1:36" s="47" customFormat="1" x14ac:dyDescent="0.25">
      <c r="A23" s="48" t="s">
        <v>26</v>
      </c>
      <c r="B23" s="19">
        <f>+B17+B19+B21</f>
        <v>428.74</v>
      </c>
      <c r="C23" s="19">
        <f t="shared" ref="C23:L23" si="14">+C17+C19+C21</f>
        <v>800.02</v>
      </c>
      <c r="D23" s="19">
        <f t="shared" si="14"/>
        <v>1197.82</v>
      </c>
      <c r="E23" s="19">
        <f t="shared" si="14"/>
        <v>702.78</v>
      </c>
      <c r="F23" s="19">
        <f t="shared" si="14"/>
        <v>897.26</v>
      </c>
      <c r="G23" s="19">
        <f t="shared" si="14"/>
        <v>375.7</v>
      </c>
      <c r="H23" s="19">
        <f t="shared" si="14"/>
        <v>1118.26</v>
      </c>
      <c r="I23" s="19">
        <f t="shared" si="14"/>
        <v>2426.58</v>
      </c>
      <c r="J23" s="19">
        <f t="shared" si="14"/>
        <v>901.68</v>
      </c>
      <c r="K23" s="19">
        <f t="shared" si="14"/>
        <v>1507.22</v>
      </c>
      <c r="L23" s="19">
        <f t="shared" si="14"/>
        <v>2545.92</v>
      </c>
      <c r="M23" s="19">
        <f t="shared" ref="M23:S23" si="15">+M17+M19+M21</f>
        <v>2342.6</v>
      </c>
      <c r="N23" s="19">
        <f t="shared" si="15"/>
        <v>543.66</v>
      </c>
      <c r="O23" s="19">
        <f t="shared" si="15"/>
        <v>331.5</v>
      </c>
      <c r="P23" s="19">
        <f t="shared" si="15"/>
        <v>1613.3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17733.04</v>
      </c>
    </row>
    <row r="24" spans="1:36" x14ac:dyDescent="0.25">
      <c r="A24" s="13" t="s">
        <v>28</v>
      </c>
      <c r="B24" s="34"/>
      <c r="C24" s="34"/>
      <c r="D24" s="34"/>
      <c r="E24" s="34">
        <v>10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48.8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48.8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10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48.8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48.8</v>
      </c>
    </row>
    <row r="32" spans="1:36" x14ac:dyDescent="0.25">
      <c r="A32" s="13" t="s">
        <v>34</v>
      </c>
      <c r="B32" s="36"/>
      <c r="C32" s="36">
        <v>22.8</v>
      </c>
      <c r="D32" s="36"/>
      <c r="E32" s="36">
        <v>18</v>
      </c>
      <c r="F32" s="36"/>
      <c r="G32" s="36"/>
      <c r="H32" s="36"/>
      <c r="I32" s="36"/>
      <c r="J32" s="36"/>
      <c r="K32" s="36">
        <v>100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140.80000000000001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100.776</v>
      </c>
      <c r="D33" s="22">
        <f t="shared" si="30"/>
        <v>0</v>
      </c>
      <c r="E33" s="22">
        <f t="shared" si="30"/>
        <v>79.56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442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622.33600000000001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22.8</v>
      </c>
      <c r="D38" s="20">
        <f t="shared" si="39"/>
        <v>0</v>
      </c>
      <c r="E38" s="20">
        <f t="shared" si="39"/>
        <v>18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100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140.80000000000001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100.776</v>
      </c>
      <c r="D39" s="19">
        <f t="shared" si="42"/>
        <v>0</v>
      </c>
      <c r="E39" s="19">
        <f t="shared" si="42"/>
        <v>79.56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442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622.33600000000001</v>
      </c>
    </row>
    <row r="40" spans="1:34" x14ac:dyDescent="0.25">
      <c r="A40" s="13" t="s">
        <v>43</v>
      </c>
      <c r="B40" s="36">
        <v>201.19</v>
      </c>
      <c r="C40" s="36">
        <v>45.15</v>
      </c>
      <c r="D40" s="36"/>
      <c r="E40" s="36">
        <v>22.02</v>
      </c>
      <c r="F40" s="36"/>
      <c r="G40" s="36"/>
      <c r="H40" s="36">
        <v>31.42</v>
      </c>
      <c r="I40" s="36"/>
      <c r="J40" s="36"/>
      <c r="K40" s="36">
        <v>112.48</v>
      </c>
      <c r="L40" s="36"/>
      <c r="M40" s="36">
        <v>71.72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483.98</v>
      </c>
    </row>
    <row r="41" spans="1:34" s="47" customFormat="1" x14ac:dyDescent="0.25">
      <c r="A41" s="46" t="s">
        <v>44</v>
      </c>
      <c r="B41" s="22">
        <f>B40*$B$8</f>
        <v>889.25979999999993</v>
      </c>
      <c r="C41" s="22">
        <f t="shared" ref="C41:L41" si="45">C40*$B$8</f>
        <v>199.56299999999999</v>
      </c>
      <c r="D41" s="22">
        <f t="shared" si="45"/>
        <v>0</v>
      </c>
      <c r="E41" s="22">
        <f t="shared" si="45"/>
        <v>97.328400000000002</v>
      </c>
      <c r="F41" s="22">
        <f t="shared" si="45"/>
        <v>0</v>
      </c>
      <c r="G41" s="22">
        <f t="shared" si="45"/>
        <v>0</v>
      </c>
      <c r="H41" s="22">
        <f t="shared" si="45"/>
        <v>138.87640000000002</v>
      </c>
      <c r="I41" s="22">
        <f t="shared" si="45"/>
        <v>0</v>
      </c>
      <c r="J41" s="22">
        <f t="shared" si="45"/>
        <v>0</v>
      </c>
      <c r="K41" s="22">
        <f t="shared" si="45"/>
        <v>497.16160000000002</v>
      </c>
      <c r="L41" s="22">
        <f t="shared" si="45"/>
        <v>0</v>
      </c>
      <c r="M41" s="22">
        <f t="shared" ref="M41:R41" si="46">M40*$B$8</f>
        <v>317.00239999999997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2139.1916000000001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201.19</v>
      </c>
      <c r="C46" s="20">
        <f t="shared" ref="C46:L46" si="54">+C40+C42+C44</f>
        <v>45.15</v>
      </c>
      <c r="D46" s="20">
        <f t="shared" si="54"/>
        <v>0</v>
      </c>
      <c r="E46" s="20">
        <f t="shared" si="54"/>
        <v>22.02</v>
      </c>
      <c r="F46" s="20">
        <f t="shared" si="54"/>
        <v>0</v>
      </c>
      <c r="G46" s="20">
        <f t="shared" si="54"/>
        <v>0</v>
      </c>
      <c r="H46" s="20">
        <f t="shared" si="54"/>
        <v>31.42</v>
      </c>
      <c r="I46" s="20">
        <f t="shared" si="54"/>
        <v>0</v>
      </c>
      <c r="J46" s="20">
        <f t="shared" si="54"/>
        <v>0</v>
      </c>
      <c r="K46" s="20">
        <f t="shared" si="54"/>
        <v>112.48</v>
      </c>
      <c r="L46" s="20">
        <f t="shared" si="54"/>
        <v>0</v>
      </c>
      <c r="M46" s="20">
        <f t="shared" ref="M46:S46" si="55">+M40+M42+M44</f>
        <v>71.72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483.98</v>
      </c>
    </row>
    <row r="47" spans="1:34" s="47" customFormat="1" x14ac:dyDescent="0.25">
      <c r="A47" s="48" t="s">
        <v>48</v>
      </c>
      <c r="B47" s="19">
        <f>+B41+B43+B45</f>
        <v>889.25979999999993</v>
      </c>
      <c r="C47" s="19">
        <f t="shared" ref="C47:L47" si="57">+C41+C43+C45</f>
        <v>199.56299999999999</v>
      </c>
      <c r="D47" s="19">
        <f t="shared" si="57"/>
        <v>0</v>
      </c>
      <c r="E47" s="19">
        <f t="shared" si="57"/>
        <v>97.328400000000002</v>
      </c>
      <c r="F47" s="19">
        <f t="shared" si="57"/>
        <v>0</v>
      </c>
      <c r="G47" s="19">
        <f t="shared" si="57"/>
        <v>0</v>
      </c>
      <c r="H47" s="19">
        <f t="shared" si="57"/>
        <v>138.87640000000002</v>
      </c>
      <c r="I47" s="19">
        <f t="shared" si="57"/>
        <v>0</v>
      </c>
      <c r="J47" s="19">
        <f t="shared" si="57"/>
        <v>0</v>
      </c>
      <c r="K47" s="19">
        <f t="shared" si="57"/>
        <v>497.16160000000002</v>
      </c>
      <c r="L47" s="19">
        <f t="shared" si="57"/>
        <v>0</v>
      </c>
      <c r="M47" s="19">
        <f t="shared" ref="M47:S47" si="58">+M41+M43+M45</f>
        <v>317.00239999999997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2139.1916000000001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1307.1500000000001</v>
      </c>
      <c r="C49" s="44">
        <v>1447.1</v>
      </c>
      <c r="D49" s="44">
        <v>888.54</v>
      </c>
      <c r="E49" s="44">
        <v>1654.03</v>
      </c>
      <c r="F49" s="44">
        <v>1674.88</v>
      </c>
      <c r="G49" s="44">
        <v>358.9</v>
      </c>
      <c r="H49" s="44">
        <v>964.99</v>
      </c>
      <c r="I49" s="44">
        <v>2840.29</v>
      </c>
      <c r="J49" s="44">
        <v>2346.35</v>
      </c>
      <c r="K49" s="44">
        <v>2190.08</v>
      </c>
      <c r="L49" s="44">
        <v>3249.65</v>
      </c>
      <c r="M49" s="45">
        <v>2393.48</v>
      </c>
      <c r="N49" s="45">
        <v>876.92</v>
      </c>
      <c r="O49" s="45">
        <v>531.64</v>
      </c>
      <c r="P49" s="45">
        <v>731.19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23455.19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98.48</v>
      </c>
      <c r="C53" s="44">
        <v>135.81</v>
      </c>
      <c r="D53" s="44">
        <v>369.49</v>
      </c>
      <c r="E53" s="44"/>
      <c r="F53" s="44"/>
      <c r="G53" s="44"/>
      <c r="H53" s="44">
        <v>173.67</v>
      </c>
      <c r="I53" s="44"/>
      <c r="J53" s="44">
        <v>886.12</v>
      </c>
      <c r="K53" s="44"/>
      <c r="L53" s="44"/>
      <c r="M53" s="45"/>
      <c r="N53" s="45"/>
      <c r="O53" s="45">
        <v>90.25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1753.82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8.89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8.89</v>
      </c>
    </row>
    <row r="55" spans="1:34" x14ac:dyDescent="0.25">
      <c r="A55" s="17" t="s">
        <v>52</v>
      </c>
      <c r="B55" s="44"/>
      <c r="C55" s="44">
        <v>307.37</v>
      </c>
      <c r="D55" s="44">
        <v>17.98</v>
      </c>
      <c r="E55" s="44">
        <v>285.32</v>
      </c>
      <c r="F55" s="44"/>
      <c r="G55" s="44">
        <v>60.1</v>
      </c>
      <c r="H55" s="44"/>
      <c r="I55" s="44">
        <v>203.62</v>
      </c>
      <c r="J55" s="44">
        <v>364.22</v>
      </c>
      <c r="K55" s="44">
        <v>200.41</v>
      </c>
      <c r="L55" s="44">
        <v>652.32000000000005</v>
      </c>
      <c r="M55" s="45">
        <v>264.33</v>
      </c>
      <c r="N55" s="45">
        <v>16.14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2371.81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2729.5297999999998</v>
      </c>
      <c r="C64" s="53">
        <f t="shared" ref="C64:AG64" si="61">+C15+C23+C31+C39+C47+C48+C49+C50+C51+C52+C53+C54+C55+C56+C57+C58+C59+C60+C61+C62+C63</f>
        <v>3046.6389999999997</v>
      </c>
      <c r="D64" s="53">
        <f t="shared" si="61"/>
        <v>2473.8299999999995</v>
      </c>
      <c r="E64" s="53">
        <f t="shared" si="61"/>
        <v>2897.8184000000001</v>
      </c>
      <c r="F64" s="53">
        <f t="shared" si="61"/>
        <v>2636.1400000000003</v>
      </c>
      <c r="G64" s="53">
        <f t="shared" si="61"/>
        <v>794.69999999999993</v>
      </c>
      <c r="H64" s="53">
        <f t="shared" si="61"/>
        <v>2404.2964000000002</v>
      </c>
      <c r="I64" s="53">
        <f t="shared" si="61"/>
        <v>5611.49</v>
      </c>
      <c r="J64" s="53">
        <f t="shared" si="61"/>
        <v>4584.37</v>
      </c>
      <c r="K64" s="53">
        <f t="shared" si="61"/>
        <v>4971.3716000000004</v>
      </c>
      <c r="L64" s="53">
        <f t="shared" si="61"/>
        <v>6447.8899999999994</v>
      </c>
      <c r="M64" s="53">
        <f t="shared" si="61"/>
        <v>5343.8023999999996</v>
      </c>
      <c r="N64" s="53">
        <f t="shared" si="61"/>
        <v>1436.72</v>
      </c>
      <c r="O64" s="53">
        <f t="shared" si="61"/>
        <v>1011.5899999999999</v>
      </c>
      <c r="P64" s="53">
        <f t="shared" si="61"/>
        <v>2389.9899999999998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48780.177599999995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9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2728.69</v>
      </c>
      <c r="C67" s="57">
        <f t="shared" ref="C67:L67" si="63">C12</f>
        <v>0</v>
      </c>
      <c r="D67" s="57">
        <f t="shared" si="63"/>
        <v>2437.25</v>
      </c>
      <c r="E67" s="57">
        <f t="shared" si="63"/>
        <v>2896.51</v>
      </c>
      <c r="F67" s="57">
        <f t="shared" si="63"/>
        <v>0</v>
      </c>
      <c r="G67" s="57">
        <f t="shared" si="63"/>
        <v>789.33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8851.7800000000007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2728.69</v>
      </c>
      <c r="C69" s="59">
        <f t="shared" ref="C69:L69" si="67">+C67+C68</f>
        <v>0</v>
      </c>
      <c r="D69" s="59">
        <f t="shared" si="67"/>
        <v>2437.25</v>
      </c>
      <c r="E69" s="59">
        <f t="shared" si="67"/>
        <v>2896.51</v>
      </c>
      <c r="F69" s="59">
        <f t="shared" si="67"/>
        <v>0</v>
      </c>
      <c r="G69" s="59">
        <f t="shared" si="67"/>
        <v>789.33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8851.7800000000007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0.83979999999974098</v>
      </c>
      <c r="C70" s="57">
        <f t="shared" si="69"/>
        <v>3046.6389999999997</v>
      </c>
      <c r="D70" s="57">
        <f t="shared" si="69"/>
        <v>36.579999999999472</v>
      </c>
      <c r="E70" s="57">
        <f t="shared" si="69"/>
        <v>1.3083999999998923</v>
      </c>
      <c r="F70" s="57">
        <f t="shared" si="69"/>
        <v>2636.1400000000003</v>
      </c>
      <c r="G70" s="57">
        <f t="shared" si="69"/>
        <v>5.3699999999998909</v>
      </c>
      <c r="H70" s="57">
        <f t="shared" si="69"/>
        <v>2404.2964000000002</v>
      </c>
      <c r="I70" s="57">
        <f t="shared" si="69"/>
        <v>5611.49</v>
      </c>
      <c r="J70" s="57">
        <f t="shared" si="69"/>
        <v>4584.37</v>
      </c>
      <c r="K70" s="57">
        <f t="shared" si="69"/>
        <v>4971.3716000000004</v>
      </c>
      <c r="L70" s="57">
        <f t="shared" si="69"/>
        <v>6447.8899999999994</v>
      </c>
      <c r="M70" s="57">
        <f t="shared" ref="M70:AG70" si="70">+M64-M69</f>
        <v>5343.8023999999996</v>
      </c>
      <c r="N70" s="57">
        <f t="shared" si="70"/>
        <v>1436.72</v>
      </c>
      <c r="O70" s="57">
        <f t="shared" si="70"/>
        <v>1011.5899999999999</v>
      </c>
      <c r="P70" s="57">
        <f t="shared" si="70"/>
        <v>2389.9899999999998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39928.397599999997</v>
      </c>
    </row>
    <row r="71" spans="1:34" ht="101.25" customHeight="1" x14ac:dyDescent="0.25">
      <c r="A71" s="77" t="s">
        <v>96</v>
      </c>
      <c r="B71" s="14"/>
      <c r="C71" s="14"/>
      <c r="D71" s="14" t="s">
        <v>144</v>
      </c>
      <c r="E71" s="14"/>
      <c r="F71" s="14"/>
      <c r="G71" s="14" t="s">
        <v>145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J51" sqref="AJ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1233.21</v>
      </c>
      <c r="C12" s="26">
        <v>330.77</v>
      </c>
      <c r="D12" s="26">
        <v>1458.62</v>
      </c>
      <c r="E12" s="26">
        <v>509.06</v>
      </c>
      <c r="F12" s="26">
        <v>1225.4000000000001</v>
      </c>
      <c r="G12" s="26">
        <v>1201.3900000000001</v>
      </c>
      <c r="H12" s="26">
        <v>1111.1600000000001</v>
      </c>
      <c r="I12" s="26">
        <v>4633.93</v>
      </c>
      <c r="J12" s="26">
        <v>3832.35</v>
      </c>
      <c r="K12" s="26">
        <v>2660.23</v>
      </c>
      <c r="L12" s="26">
        <v>2803.07</v>
      </c>
      <c r="M12" s="26">
        <v>2398.75</v>
      </c>
      <c r="N12" s="26">
        <v>1726.81</v>
      </c>
      <c r="O12" s="26">
        <v>2464.4299999999998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27589.180000000004</v>
      </c>
      <c r="AI12" s="26">
        <v>27755.86</v>
      </c>
      <c r="AJ12" s="69">
        <f>+AI12-AH12</f>
        <v>166.67999999999665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>
        <v>12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36</v>
      </c>
      <c r="C15" s="23">
        <v>4</v>
      </c>
      <c r="D15" s="23">
        <v>45.5</v>
      </c>
      <c r="E15" s="23">
        <v>88.5</v>
      </c>
      <c r="F15" s="23">
        <v>0</v>
      </c>
      <c r="G15" s="23">
        <v>16.5</v>
      </c>
      <c r="H15" s="23">
        <v>21</v>
      </c>
      <c r="I15" s="23"/>
      <c r="J15" s="23"/>
      <c r="K15" s="23">
        <v>70.5</v>
      </c>
      <c r="L15" s="23">
        <v>68</v>
      </c>
      <c r="M15" s="23">
        <v>155.85</v>
      </c>
      <c r="N15" s="23">
        <v>167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672.85</v>
      </c>
    </row>
    <row r="16" spans="1:36" s="32" customFormat="1" x14ac:dyDescent="0.25">
      <c r="A16" s="30" t="s">
        <v>20</v>
      </c>
      <c r="B16" s="31">
        <v>67</v>
      </c>
      <c r="C16" s="31">
        <v>11</v>
      </c>
      <c r="D16" s="31">
        <v>67</v>
      </c>
      <c r="E16" s="31">
        <v>11</v>
      </c>
      <c r="F16" s="31">
        <v>85</v>
      </c>
      <c r="G16" s="31">
        <v>56</v>
      </c>
      <c r="H16" s="31">
        <v>79</v>
      </c>
      <c r="I16" s="31">
        <v>598</v>
      </c>
      <c r="J16" s="31">
        <v>613</v>
      </c>
      <c r="K16" s="31">
        <v>115</v>
      </c>
      <c r="L16" s="31">
        <v>36</v>
      </c>
      <c r="M16" s="31">
        <v>90</v>
      </c>
      <c r="N16" s="31">
        <v>26</v>
      </c>
      <c r="O16" s="31">
        <v>336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2190</v>
      </c>
      <c r="AJ16" s="70"/>
    </row>
    <row r="17" spans="1:36" s="47" customFormat="1" x14ac:dyDescent="0.25">
      <c r="A17" s="46" t="s">
        <v>27</v>
      </c>
      <c r="B17" s="22">
        <f>B16*$B$8</f>
        <v>296.14</v>
      </c>
      <c r="C17" s="22">
        <f>C16*$B$8</f>
        <v>48.62</v>
      </c>
      <c r="D17" s="22">
        <f t="shared" ref="D17:AG17" si="2">D16*$B$8</f>
        <v>296.14</v>
      </c>
      <c r="E17" s="22">
        <f t="shared" si="2"/>
        <v>48.62</v>
      </c>
      <c r="F17" s="22">
        <f t="shared" si="2"/>
        <v>375.7</v>
      </c>
      <c r="G17" s="22">
        <f t="shared" si="2"/>
        <v>247.51999999999998</v>
      </c>
      <c r="H17" s="22">
        <f t="shared" si="2"/>
        <v>349.18</v>
      </c>
      <c r="I17" s="22">
        <f t="shared" si="2"/>
        <v>2643.16</v>
      </c>
      <c r="J17" s="22">
        <f t="shared" si="2"/>
        <v>2709.46</v>
      </c>
      <c r="K17" s="22">
        <f t="shared" si="2"/>
        <v>508.3</v>
      </c>
      <c r="L17" s="22">
        <f t="shared" si="2"/>
        <v>159.12</v>
      </c>
      <c r="M17" s="22">
        <f t="shared" si="2"/>
        <v>397.8</v>
      </c>
      <c r="N17" s="22">
        <f t="shared" si="2"/>
        <v>114.92</v>
      </c>
      <c r="O17" s="22">
        <f t="shared" si="2"/>
        <v>1485.12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9679.7999999999993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</v>
      </c>
      <c r="C22" s="20">
        <f t="shared" ref="C22:AG23" si="5">+C16+C18+C20</f>
        <v>11</v>
      </c>
      <c r="D22" s="20">
        <f t="shared" si="5"/>
        <v>67</v>
      </c>
      <c r="E22" s="20">
        <f t="shared" si="5"/>
        <v>11</v>
      </c>
      <c r="F22" s="20">
        <f t="shared" si="5"/>
        <v>85</v>
      </c>
      <c r="G22" s="20">
        <f t="shared" si="5"/>
        <v>56</v>
      </c>
      <c r="H22" s="20">
        <f t="shared" si="5"/>
        <v>79</v>
      </c>
      <c r="I22" s="20">
        <f t="shared" si="5"/>
        <v>598</v>
      </c>
      <c r="J22" s="20">
        <f t="shared" si="5"/>
        <v>613</v>
      </c>
      <c r="K22" s="20">
        <f t="shared" si="5"/>
        <v>115</v>
      </c>
      <c r="L22" s="20">
        <f t="shared" si="5"/>
        <v>36</v>
      </c>
      <c r="M22" s="20">
        <f t="shared" si="5"/>
        <v>90</v>
      </c>
      <c r="N22" s="20">
        <f t="shared" si="5"/>
        <v>26</v>
      </c>
      <c r="O22" s="20">
        <f t="shared" si="5"/>
        <v>336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2190</v>
      </c>
    </row>
    <row r="23" spans="1:36" s="47" customFormat="1" x14ac:dyDescent="0.25">
      <c r="A23" s="48" t="s">
        <v>26</v>
      </c>
      <c r="B23" s="19">
        <f>+B17+B19+B21</f>
        <v>296.14</v>
      </c>
      <c r="C23" s="19">
        <f t="shared" si="5"/>
        <v>48.62</v>
      </c>
      <c r="D23" s="19">
        <f t="shared" si="5"/>
        <v>296.14</v>
      </c>
      <c r="E23" s="19">
        <f t="shared" si="5"/>
        <v>48.62</v>
      </c>
      <c r="F23" s="19">
        <f t="shared" si="5"/>
        <v>375.7</v>
      </c>
      <c r="G23" s="19">
        <f t="shared" si="5"/>
        <v>247.51999999999998</v>
      </c>
      <c r="H23" s="19">
        <f t="shared" si="5"/>
        <v>349.18</v>
      </c>
      <c r="I23" s="19">
        <f t="shared" si="5"/>
        <v>2643.16</v>
      </c>
      <c r="J23" s="19">
        <f t="shared" si="5"/>
        <v>2709.46</v>
      </c>
      <c r="K23" s="19">
        <f t="shared" si="5"/>
        <v>508.3</v>
      </c>
      <c r="L23" s="19">
        <f t="shared" si="5"/>
        <v>159.12</v>
      </c>
      <c r="M23" s="19">
        <f t="shared" si="5"/>
        <v>397.8</v>
      </c>
      <c r="N23" s="19">
        <f t="shared" si="5"/>
        <v>114.92</v>
      </c>
      <c r="O23" s="19">
        <f t="shared" si="5"/>
        <v>1485.12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9679.7999999999993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8.92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8.92</v>
      </c>
    </row>
    <row r="41" spans="1:34" s="47" customFormat="1" x14ac:dyDescent="0.25">
      <c r="A41" s="46" t="s">
        <v>44</v>
      </c>
      <c r="B41" s="22">
        <f>B40*$B$8</f>
        <v>39.426400000000001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39.426400000000001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8.92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8.92</v>
      </c>
    </row>
    <row r="47" spans="1:34" s="47" customFormat="1" x14ac:dyDescent="0.25">
      <c r="A47" s="48" t="s">
        <v>48</v>
      </c>
      <c r="B47" s="19">
        <f>+B41+B43+B45</f>
        <v>39.426400000000001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39.426400000000001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580.91999999999996</v>
      </c>
      <c r="C49" s="44">
        <v>221.77</v>
      </c>
      <c r="D49" s="44">
        <v>778.4</v>
      </c>
      <c r="E49" s="44">
        <v>256.49</v>
      </c>
      <c r="F49" s="44">
        <v>849.93</v>
      </c>
      <c r="G49" s="44">
        <v>933.56</v>
      </c>
      <c r="H49" s="44">
        <v>656.61</v>
      </c>
      <c r="I49" s="44">
        <v>1478.44</v>
      </c>
      <c r="J49" s="44">
        <v>1025.67</v>
      </c>
      <c r="K49" s="44">
        <v>1536</v>
      </c>
      <c r="L49" s="44">
        <v>1831.17</v>
      </c>
      <c r="M49" s="45">
        <v>1723.71</v>
      </c>
      <c r="N49" s="45">
        <v>1429.1</v>
      </c>
      <c r="O49" s="45">
        <v>613.69000000000005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13915.46</v>
      </c>
    </row>
    <row r="50" spans="1:34" x14ac:dyDescent="0.25">
      <c r="A50" s="17" t="s">
        <v>1</v>
      </c>
      <c r="B50" s="44"/>
      <c r="C50" s="44">
        <v>56.52</v>
      </c>
      <c r="D50" s="44">
        <v>0</v>
      </c>
      <c r="E50" s="44"/>
      <c r="F50" s="44"/>
      <c r="G50" s="44"/>
      <c r="H50" s="44"/>
      <c r="I50" s="44"/>
      <c r="J50" s="44"/>
      <c r="K50" s="44">
        <v>271.38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327.9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16.46</v>
      </c>
      <c r="E52" s="44"/>
      <c r="F52" s="44"/>
      <c r="G52" s="44"/>
      <c r="H52" s="44"/>
      <c r="I52" s="44">
        <v>248.91</v>
      </c>
      <c r="J52" s="44"/>
      <c r="K52" s="44">
        <v>74.900000000000006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340.27</v>
      </c>
    </row>
    <row r="53" spans="1:34" x14ac:dyDescent="0.25">
      <c r="A53" s="17" t="s">
        <v>18</v>
      </c>
      <c r="B53" s="44">
        <v>246.46</v>
      </c>
      <c r="C53" s="44">
        <v>0</v>
      </c>
      <c r="D53" s="44">
        <v>325.32</v>
      </c>
      <c r="E53" s="44">
        <v>69.09</v>
      </c>
      <c r="F53" s="44">
        <v>0</v>
      </c>
      <c r="G53" s="44"/>
      <c r="H53" s="44">
        <v>74.77</v>
      </c>
      <c r="I53" s="44">
        <v>288.25</v>
      </c>
      <c r="J53" s="44">
        <v>160.44</v>
      </c>
      <c r="K53" s="44">
        <v>170.33</v>
      </c>
      <c r="L53" s="44">
        <v>643.91</v>
      </c>
      <c r="M53" s="45"/>
      <c r="N53" s="45"/>
      <c r="O53" s="45">
        <v>482.4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2460.9699999999998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10</v>
      </c>
      <c r="G54" s="44"/>
      <c r="H54" s="44"/>
      <c r="I54" s="44"/>
      <c r="J54" s="44">
        <v>21.59</v>
      </c>
      <c r="K54" s="44"/>
      <c r="L54" s="44">
        <v>61.32</v>
      </c>
      <c r="M54" s="45">
        <v>101.45</v>
      </c>
      <c r="N54" s="45">
        <v>8.7100000000000009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203.07000000000002</v>
      </c>
    </row>
    <row r="55" spans="1:34" x14ac:dyDescent="0.25">
      <c r="A55" s="17" t="s">
        <v>52</v>
      </c>
      <c r="B55" s="44">
        <v>34.130000000000003</v>
      </c>
      <c r="C55" s="44"/>
      <c r="D55" s="44">
        <v>9.41</v>
      </c>
      <c r="E55" s="44">
        <v>46.87</v>
      </c>
      <c r="F55" s="44">
        <v>10.95</v>
      </c>
      <c r="G55" s="44">
        <v>5.74</v>
      </c>
      <c r="H55" s="44">
        <v>22.1</v>
      </c>
      <c r="I55" s="44">
        <v>111.12</v>
      </c>
      <c r="J55" s="44">
        <v>12.96</v>
      </c>
      <c r="K55" s="44">
        <v>29.36</v>
      </c>
      <c r="L55" s="44">
        <v>39.479999999999997</v>
      </c>
      <c r="M55" s="45">
        <v>15.15</v>
      </c>
      <c r="N55" s="45">
        <v>7.48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344.75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1233.0764000000001</v>
      </c>
      <c r="C64" s="53">
        <f t="shared" ref="C64:AG64" si="21">+C15+C23+C31+C39+C47+C48+C49+C50+C51+C52+C53+C54+C55+C56+C57+C58+C59+C60+C61+C62+C63</f>
        <v>330.90999999999997</v>
      </c>
      <c r="D64" s="53">
        <f t="shared" si="21"/>
        <v>1471.23</v>
      </c>
      <c r="E64" s="53">
        <f t="shared" si="21"/>
        <v>509.57000000000005</v>
      </c>
      <c r="F64" s="53">
        <f t="shared" si="21"/>
        <v>1246.58</v>
      </c>
      <c r="G64" s="53">
        <f t="shared" si="21"/>
        <v>1203.32</v>
      </c>
      <c r="H64" s="53">
        <f t="shared" si="21"/>
        <v>1123.6599999999999</v>
      </c>
      <c r="I64" s="53">
        <f t="shared" si="21"/>
        <v>4769.88</v>
      </c>
      <c r="J64" s="53">
        <f t="shared" si="21"/>
        <v>3930.1200000000003</v>
      </c>
      <c r="K64" s="53">
        <f t="shared" si="21"/>
        <v>2660.7700000000004</v>
      </c>
      <c r="L64" s="53">
        <f t="shared" si="21"/>
        <v>2803</v>
      </c>
      <c r="M64" s="53">
        <f t="shared" si="21"/>
        <v>2393.96</v>
      </c>
      <c r="N64" s="53">
        <f t="shared" si="21"/>
        <v>1727.21</v>
      </c>
      <c r="O64" s="53">
        <f t="shared" si="21"/>
        <v>2581.21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27984.496399999996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1233.21</v>
      </c>
      <c r="C67" s="57">
        <f t="shared" ref="C67:L67" si="23">C12</f>
        <v>330.77</v>
      </c>
      <c r="D67" s="57">
        <f t="shared" si="23"/>
        <v>1458.62</v>
      </c>
      <c r="E67" s="57">
        <f t="shared" si="23"/>
        <v>509.06</v>
      </c>
      <c r="F67" s="57">
        <f t="shared" si="23"/>
        <v>1225.4000000000001</v>
      </c>
      <c r="G67" s="57">
        <f t="shared" si="23"/>
        <v>1201.3900000000001</v>
      </c>
      <c r="H67" s="57">
        <f t="shared" si="23"/>
        <v>1111.1600000000001</v>
      </c>
      <c r="I67" s="57">
        <f t="shared" si="23"/>
        <v>4633.93</v>
      </c>
      <c r="J67" s="57">
        <f t="shared" si="23"/>
        <v>3832.35</v>
      </c>
      <c r="K67" s="57">
        <f t="shared" si="23"/>
        <v>2660.23</v>
      </c>
      <c r="L67" s="57">
        <f t="shared" si="23"/>
        <v>2803.07</v>
      </c>
      <c r="M67" s="57">
        <f t="shared" si="22"/>
        <v>2398.75</v>
      </c>
      <c r="N67" s="57">
        <f t="shared" si="22"/>
        <v>1726.81</v>
      </c>
      <c r="O67" s="57">
        <f t="shared" si="22"/>
        <v>2464.4299999999998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27589.180000000004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12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1233.21</v>
      </c>
      <c r="C69" s="59">
        <f t="shared" ref="C69:AG69" si="25">+C67+C68</f>
        <v>330.77</v>
      </c>
      <c r="D69" s="59">
        <f t="shared" si="25"/>
        <v>1470.62</v>
      </c>
      <c r="E69" s="59">
        <f t="shared" si="25"/>
        <v>509.06</v>
      </c>
      <c r="F69" s="59">
        <f t="shared" si="25"/>
        <v>1225.4000000000001</v>
      </c>
      <c r="G69" s="59">
        <f t="shared" si="25"/>
        <v>1201.3900000000001</v>
      </c>
      <c r="H69" s="59">
        <f t="shared" si="25"/>
        <v>1111.1600000000001</v>
      </c>
      <c r="I69" s="59">
        <f t="shared" si="25"/>
        <v>4633.93</v>
      </c>
      <c r="J69" s="59">
        <f t="shared" si="25"/>
        <v>3832.35</v>
      </c>
      <c r="K69" s="59">
        <f t="shared" si="25"/>
        <v>2660.23</v>
      </c>
      <c r="L69" s="59">
        <f t="shared" si="25"/>
        <v>2803.07</v>
      </c>
      <c r="M69" s="59">
        <f t="shared" si="25"/>
        <v>2398.75</v>
      </c>
      <c r="N69" s="59">
        <f t="shared" si="25"/>
        <v>1726.81</v>
      </c>
      <c r="O69" s="59">
        <f t="shared" si="25"/>
        <v>2464.4299999999998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27601.180000000004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-0.13359999999988759</v>
      </c>
      <c r="C70" s="57">
        <f t="shared" si="26"/>
        <v>0.13999999999998636</v>
      </c>
      <c r="D70" s="57">
        <f t="shared" si="26"/>
        <v>0.61000000000012733</v>
      </c>
      <c r="E70" s="57">
        <f t="shared" si="26"/>
        <v>0.51000000000004775</v>
      </c>
      <c r="F70" s="57">
        <f t="shared" si="26"/>
        <v>21.179999999999836</v>
      </c>
      <c r="G70" s="57">
        <f t="shared" si="26"/>
        <v>1.9299999999998363</v>
      </c>
      <c r="H70" s="57">
        <f t="shared" si="26"/>
        <v>12.499999999999773</v>
      </c>
      <c r="I70" s="57">
        <f t="shared" si="26"/>
        <v>135.94999999999982</v>
      </c>
      <c r="J70" s="57">
        <f t="shared" si="26"/>
        <v>97.770000000000437</v>
      </c>
      <c r="K70" s="57">
        <f t="shared" si="26"/>
        <v>0.54000000000041837</v>
      </c>
      <c r="L70" s="57">
        <f t="shared" si="26"/>
        <v>-7.0000000000163709E-2</v>
      </c>
      <c r="M70" s="57">
        <f t="shared" si="26"/>
        <v>-4.7899999999999636</v>
      </c>
      <c r="N70" s="57">
        <f t="shared" si="26"/>
        <v>0.40000000000009095</v>
      </c>
      <c r="O70" s="57">
        <f t="shared" si="26"/>
        <v>116.7800000000002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383.31640000000056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 t="s">
        <v>125</v>
      </c>
      <c r="G71" s="14"/>
      <c r="H71" s="14" t="s">
        <v>126</v>
      </c>
      <c r="I71" s="14" t="s">
        <v>127</v>
      </c>
      <c r="J71" s="14" t="s">
        <v>130</v>
      </c>
      <c r="K71" s="14"/>
      <c r="L71" s="14"/>
      <c r="M71" s="29" t="s">
        <v>0</v>
      </c>
      <c r="N71" s="29"/>
      <c r="O71" s="29" t="s">
        <v>134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124</v>
      </c>
      <c r="I72" s="12" t="s">
        <v>128</v>
      </c>
      <c r="J72" s="12" t="s">
        <v>131</v>
      </c>
      <c r="O72" s="12" t="s">
        <v>135</v>
      </c>
      <c r="AH72" s="47"/>
    </row>
    <row r="73" spans="1:34" x14ac:dyDescent="0.25">
      <c r="I73" s="12" t="s">
        <v>129</v>
      </c>
      <c r="J73" s="12" t="s">
        <v>132</v>
      </c>
      <c r="O73" s="12" t="s">
        <v>136</v>
      </c>
      <c r="AH73" s="47"/>
    </row>
    <row r="74" spans="1:34" x14ac:dyDescent="0.25">
      <c r="J74" s="12" t="s">
        <v>133</v>
      </c>
      <c r="O74" s="78">
        <v>0.03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59</v>
      </c>
      <c r="D11" s="5" t="s">
        <v>54</v>
      </c>
      <c r="E11" s="5" t="s">
        <v>54</v>
      </c>
      <c r="F11" s="5" t="s">
        <v>56</v>
      </c>
      <c r="G11" s="5" t="s">
        <v>58</v>
      </c>
      <c r="H11" s="5" t="s">
        <v>58</v>
      </c>
      <c r="I11" s="5" t="s">
        <v>60</v>
      </c>
      <c r="J11" s="5" t="s">
        <v>62</v>
      </c>
      <c r="K11" s="5" t="s">
        <v>62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1341.05</v>
      </c>
      <c r="C12" s="26">
        <v>411.44</v>
      </c>
      <c r="D12" s="26">
        <v>3511.5</v>
      </c>
      <c r="E12" s="26">
        <v>162.56</v>
      </c>
      <c r="F12" s="26">
        <v>1198.03</v>
      </c>
      <c r="G12" s="26">
        <v>82.29</v>
      </c>
      <c r="H12" s="26">
        <v>349.64</v>
      </c>
      <c r="I12" s="26">
        <v>1235.53</v>
      </c>
      <c r="J12" s="26">
        <v>591.04999999999995</v>
      </c>
      <c r="K12" s="26">
        <v>106.59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8989.68</v>
      </c>
      <c r="AI12" s="26">
        <v>9056.1</v>
      </c>
      <c r="AJ12" s="69">
        <f>+AI12-AH12</f>
        <v>66.420000000000073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43.2</v>
      </c>
      <c r="C15" s="23">
        <v>20</v>
      </c>
      <c r="D15" s="23">
        <v>47.5</v>
      </c>
      <c r="E15" s="23"/>
      <c r="F15" s="23">
        <v>33</v>
      </c>
      <c r="G15" s="23"/>
      <c r="H15" s="23">
        <v>56.2</v>
      </c>
      <c r="I15" s="23">
        <v>254</v>
      </c>
      <c r="J15" s="23">
        <v>42.2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496.09999999999997</v>
      </c>
    </row>
    <row r="16" spans="1:36" s="32" customFormat="1" x14ac:dyDescent="0.25">
      <c r="A16" s="30" t="s">
        <v>20</v>
      </c>
      <c r="B16" s="31">
        <v>83</v>
      </c>
      <c r="C16" s="31">
        <v>27</v>
      </c>
      <c r="D16" s="31">
        <v>440</v>
      </c>
      <c r="E16" s="31">
        <v>9</v>
      </c>
      <c r="F16" s="31">
        <v>19</v>
      </c>
      <c r="G16" s="31"/>
      <c r="H16" s="31">
        <v>5</v>
      </c>
      <c r="I16" s="31">
        <v>40</v>
      </c>
      <c r="J16" s="31">
        <v>25</v>
      </c>
      <c r="K16" s="31">
        <v>10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658</v>
      </c>
      <c r="AJ16" s="70"/>
    </row>
    <row r="17" spans="1:36" s="47" customFormat="1" x14ac:dyDescent="0.25">
      <c r="A17" s="46" t="s">
        <v>27</v>
      </c>
      <c r="B17" s="22">
        <f>B16*$B$8</f>
        <v>366.86</v>
      </c>
      <c r="C17" s="22">
        <f>C16*$B$8</f>
        <v>119.34</v>
      </c>
      <c r="D17" s="22">
        <f t="shared" ref="D17:AG17" si="2">D16*$B$8</f>
        <v>1944.8</v>
      </c>
      <c r="E17" s="22">
        <f t="shared" si="2"/>
        <v>39.78</v>
      </c>
      <c r="F17" s="22">
        <f t="shared" si="2"/>
        <v>83.98</v>
      </c>
      <c r="G17" s="22">
        <f t="shared" si="2"/>
        <v>0</v>
      </c>
      <c r="H17" s="22">
        <f t="shared" si="2"/>
        <v>22.1</v>
      </c>
      <c r="I17" s="22">
        <f t="shared" si="2"/>
        <v>176.8</v>
      </c>
      <c r="J17" s="22">
        <f t="shared" si="2"/>
        <v>110.5</v>
      </c>
      <c r="K17" s="22">
        <f t="shared" si="2"/>
        <v>44.2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2908.36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27</v>
      </c>
      <c r="D22" s="20">
        <f t="shared" si="5"/>
        <v>440</v>
      </c>
      <c r="E22" s="20">
        <f t="shared" si="5"/>
        <v>9</v>
      </c>
      <c r="F22" s="20">
        <f t="shared" si="5"/>
        <v>19</v>
      </c>
      <c r="G22" s="20">
        <f t="shared" si="5"/>
        <v>0</v>
      </c>
      <c r="H22" s="20">
        <f t="shared" si="5"/>
        <v>5</v>
      </c>
      <c r="I22" s="20">
        <f t="shared" si="5"/>
        <v>40</v>
      </c>
      <c r="J22" s="20">
        <f t="shared" si="5"/>
        <v>25</v>
      </c>
      <c r="K22" s="20">
        <f t="shared" si="5"/>
        <v>10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658</v>
      </c>
    </row>
    <row r="23" spans="1:36" s="47" customFormat="1" x14ac:dyDescent="0.25">
      <c r="A23" s="48" t="s">
        <v>26</v>
      </c>
      <c r="B23" s="19">
        <f>+B17+B19+B21</f>
        <v>366.86</v>
      </c>
      <c r="C23" s="19">
        <f t="shared" si="5"/>
        <v>119.34</v>
      </c>
      <c r="D23" s="19">
        <f t="shared" si="5"/>
        <v>1944.8</v>
      </c>
      <c r="E23" s="19">
        <f t="shared" si="5"/>
        <v>39.78</v>
      </c>
      <c r="F23" s="19">
        <f t="shared" si="5"/>
        <v>83.98</v>
      </c>
      <c r="G23" s="19">
        <f t="shared" si="5"/>
        <v>0</v>
      </c>
      <c r="H23" s="19">
        <f t="shared" si="5"/>
        <v>22.1</v>
      </c>
      <c r="I23" s="19">
        <f t="shared" si="5"/>
        <v>176.8</v>
      </c>
      <c r="J23" s="19">
        <f t="shared" si="5"/>
        <v>110.5</v>
      </c>
      <c r="K23" s="19">
        <f t="shared" si="5"/>
        <v>44.2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2908.36</v>
      </c>
    </row>
    <row r="24" spans="1:36" x14ac:dyDescent="0.25">
      <c r="A24" s="13" t="s">
        <v>28</v>
      </c>
      <c r="B24" s="34"/>
      <c r="C24" s="34"/>
      <c r="D24" s="34">
        <v>100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488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488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100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488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488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748.35</v>
      </c>
      <c r="C49" s="44">
        <v>270</v>
      </c>
      <c r="D49" s="44">
        <v>831.48</v>
      </c>
      <c r="E49" s="44">
        <v>81.78</v>
      </c>
      <c r="F49" s="44">
        <v>937.78</v>
      </c>
      <c r="G49" s="44"/>
      <c r="H49" s="44">
        <v>278.8</v>
      </c>
      <c r="I49" s="44">
        <v>732.73</v>
      </c>
      <c r="J49" s="44">
        <v>439.26</v>
      </c>
      <c r="K49" s="44">
        <v>61.23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4381.41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153.21</v>
      </c>
      <c r="C53" s="44">
        <v>3</v>
      </c>
      <c r="D53" s="44">
        <v>263.49</v>
      </c>
      <c r="E53" s="44">
        <v>50.36</v>
      </c>
      <c r="F53" s="44">
        <v>145.53</v>
      </c>
      <c r="G53" s="44">
        <v>71.349999999999994</v>
      </c>
      <c r="H53" s="44">
        <v>3.49</v>
      </c>
      <c r="I53" s="44">
        <v>69.239999999999995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759.67000000000007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30.57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1342.19</v>
      </c>
      <c r="C64" s="53">
        <f t="shared" ref="C64:AG64" si="21">+C15+C23+C31+C39+C47+C48+C49+C50+C51+C52+C53+C54+C55+C56+C57+C58+C59+C60+C61+C62+C63</f>
        <v>412.34000000000003</v>
      </c>
      <c r="D64" s="53">
        <f t="shared" si="21"/>
        <v>3575.2700000000004</v>
      </c>
      <c r="E64" s="53">
        <f t="shared" si="21"/>
        <v>171.92000000000002</v>
      </c>
      <c r="F64" s="53">
        <f t="shared" si="21"/>
        <v>1200.29</v>
      </c>
      <c r="G64" s="53">
        <f t="shared" si="21"/>
        <v>71.349999999999994</v>
      </c>
      <c r="H64" s="53">
        <f t="shared" si="21"/>
        <v>360.59000000000003</v>
      </c>
      <c r="I64" s="53">
        <f t="shared" si="21"/>
        <v>1232.77</v>
      </c>
      <c r="J64" s="53">
        <f t="shared" si="21"/>
        <v>591.96</v>
      </c>
      <c r="K64" s="53">
        <f t="shared" si="21"/>
        <v>105.43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9064.11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5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1341.05</v>
      </c>
      <c r="C67" s="57">
        <f t="shared" ref="C67:L67" si="23">C12</f>
        <v>411.44</v>
      </c>
      <c r="D67" s="57">
        <f t="shared" si="23"/>
        <v>3511.5</v>
      </c>
      <c r="E67" s="57">
        <f t="shared" si="23"/>
        <v>162.56</v>
      </c>
      <c r="F67" s="57">
        <f t="shared" si="23"/>
        <v>1198.03</v>
      </c>
      <c r="G67" s="57">
        <f t="shared" si="23"/>
        <v>82.29</v>
      </c>
      <c r="H67" s="57">
        <f t="shared" si="23"/>
        <v>349.64</v>
      </c>
      <c r="I67" s="57">
        <f t="shared" si="23"/>
        <v>1235.53</v>
      </c>
      <c r="J67" s="57">
        <f t="shared" si="23"/>
        <v>591.04999999999995</v>
      </c>
      <c r="K67" s="57">
        <f t="shared" si="23"/>
        <v>106.59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8989.68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1341.05</v>
      </c>
      <c r="C69" s="59">
        <f t="shared" ref="C69:AG69" si="25">+C67+C68</f>
        <v>411.44</v>
      </c>
      <c r="D69" s="59">
        <f t="shared" si="25"/>
        <v>3511.5</v>
      </c>
      <c r="E69" s="59">
        <f t="shared" si="25"/>
        <v>162.56</v>
      </c>
      <c r="F69" s="59">
        <f t="shared" si="25"/>
        <v>1198.03</v>
      </c>
      <c r="G69" s="59">
        <f t="shared" si="25"/>
        <v>82.29</v>
      </c>
      <c r="H69" s="59">
        <f t="shared" si="25"/>
        <v>349.64</v>
      </c>
      <c r="I69" s="59">
        <f t="shared" si="25"/>
        <v>1235.53</v>
      </c>
      <c r="J69" s="59">
        <f t="shared" si="25"/>
        <v>591.04999999999995</v>
      </c>
      <c r="K69" s="59">
        <f t="shared" si="25"/>
        <v>106.59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8989.68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1.1400000000001</v>
      </c>
      <c r="C70" s="57">
        <f t="shared" si="26"/>
        <v>0.90000000000003411</v>
      </c>
      <c r="D70" s="57">
        <f t="shared" si="26"/>
        <v>63.770000000000437</v>
      </c>
      <c r="E70" s="57">
        <f t="shared" si="26"/>
        <v>9.3600000000000136</v>
      </c>
      <c r="F70" s="57">
        <f t="shared" si="26"/>
        <v>2.2599999999999909</v>
      </c>
      <c r="G70" s="57">
        <f t="shared" si="26"/>
        <v>-10.940000000000012</v>
      </c>
      <c r="H70" s="57">
        <f t="shared" si="26"/>
        <v>10.950000000000045</v>
      </c>
      <c r="I70" s="57">
        <f t="shared" si="26"/>
        <v>-2.7599999999999909</v>
      </c>
      <c r="J70" s="57">
        <f t="shared" si="26"/>
        <v>0.91000000000008185</v>
      </c>
      <c r="K70" s="57">
        <f t="shared" si="26"/>
        <v>-1.1599999999999966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74.430000000000703</v>
      </c>
    </row>
    <row r="71" spans="1:34" ht="95.25" customHeight="1" x14ac:dyDescent="0.25">
      <c r="A71" s="77" t="s">
        <v>96</v>
      </c>
      <c r="B71" s="14"/>
      <c r="C71" s="14"/>
      <c r="D71" s="14" t="s">
        <v>137</v>
      </c>
      <c r="E71" s="14"/>
      <c r="F71" s="14"/>
      <c r="G71" s="14" t="s">
        <v>139</v>
      </c>
      <c r="H71" s="14" t="s">
        <v>139</v>
      </c>
      <c r="I71" s="14" t="s">
        <v>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138</v>
      </c>
      <c r="G72" s="12" t="s">
        <v>140</v>
      </c>
      <c r="H72" s="12" t="s">
        <v>141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67" activePane="bottomRight" state="frozen"/>
      <selection pane="topRight" activeCell="B1" sqref="B1"/>
      <selection pane="bottomLeft" activeCell="A5" sqref="A5"/>
      <selection pane="bottomRight" activeCell="AM71" sqref="AM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53</v>
      </c>
      <c r="E11" s="5" t="s">
        <v>55</v>
      </c>
      <c r="F11" s="5" t="s">
        <v>55</v>
      </c>
      <c r="G11" s="5" t="s">
        <v>55</v>
      </c>
      <c r="H11" s="5" t="s">
        <v>57</v>
      </c>
      <c r="I11" s="5" t="s">
        <v>57</v>
      </c>
      <c r="J11" s="5" t="s">
        <v>57</v>
      </c>
      <c r="K11" s="5" t="s">
        <v>59</v>
      </c>
      <c r="L11" s="5" t="s">
        <v>59</v>
      </c>
      <c r="M11" s="5" t="s">
        <v>59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40.54</v>
      </c>
      <c r="C12" s="26">
        <v>181.13</v>
      </c>
      <c r="D12" s="26">
        <v>488.57</v>
      </c>
      <c r="E12" s="26">
        <v>1083.25</v>
      </c>
      <c r="F12" s="26">
        <v>342.31</v>
      </c>
      <c r="G12" s="26">
        <v>1056.54</v>
      </c>
      <c r="H12" s="26">
        <v>944.69</v>
      </c>
      <c r="I12" s="26">
        <v>261.75</v>
      </c>
      <c r="J12" s="26">
        <v>1178.07</v>
      </c>
      <c r="K12" s="26">
        <v>592.87</v>
      </c>
      <c r="L12" s="26">
        <v>41.03</v>
      </c>
      <c r="M12" s="26">
        <v>948.11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7158.86</v>
      </c>
      <c r="AI12" s="26">
        <v>7158.87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133.5</v>
      </c>
      <c r="E15" s="23"/>
      <c r="F15" s="23"/>
      <c r="G15" s="23">
        <v>151</v>
      </c>
      <c r="H15" s="23"/>
      <c r="I15" s="23"/>
      <c r="J15" s="23">
        <v>319</v>
      </c>
      <c r="K15" s="23"/>
      <c r="L15" s="23"/>
      <c r="M15" s="23">
        <v>115.5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719</v>
      </c>
    </row>
    <row r="16" spans="1:36" s="32" customFormat="1" x14ac:dyDescent="0.25">
      <c r="A16" s="30" t="s">
        <v>20</v>
      </c>
      <c r="B16" s="31"/>
      <c r="C16" s="31"/>
      <c r="D16" s="31">
        <v>15</v>
      </c>
      <c r="E16" s="31">
        <v>36</v>
      </c>
      <c r="F16" s="31">
        <v>34</v>
      </c>
      <c r="G16" s="31">
        <v>70</v>
      </c>
      <c r="H16" s="31">
        <v>71</v>
      </c>
      <c r="I16" s="31">
        <v>38</v>
      </c>
      <c r="J16" s="31">
        <v>21</v>
      </c>
      <c r="K16" s="31">
        <v>52</v>
      </c>
      <c r="L16" s="31"/>
      <c r="M16" s="31">
        <v>60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66.3</v>
      </c>
      <c r="E17" s="22">
        <f t="shared" si="2"/>
        <v>159.12</v>
      </c>
      <c r="F17" s="22">
        <f t="shared" si="2"/>
        <v>150.28</v>
      </c>
      <c r="G17" s="22">
        <f t="shared" si="2"/>
        <v>309.39999999999998</v>
      </c>
      <c r="H17" s="22">
        <f t="shared" si="2"/>
        <v>313.82</v>
      </c>
      <c r="I17" s="22">
        <f t="shared" si="2"/>
        <v>167.96</v>
      </c>
      <c r="J17" s="22">
        <f t="shared" si="2"/>
        <v>92.82</v>
      </c>
      <c r="K17" s="22">
        <f t="shared" si="2"/>
        <v>229.84</v>
      </c>
      <c r="L17" s="22">
        <f t="shared" si="2"/>
        <v>0</v>
      </c>
      <c r="M17" s="22">
        <f t="shared" si="2"/>
        <v>265.2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1754.74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15</v>
      </c>
      <c r="E22" s="20">
        <f t="shared" si="5"/>
        <v>36</v>
      </c>
      <c r="F22" s="20">
        <f t="shared" si="5"/>
        <v>34</v>
      </c>
      <c r="G22" s="20">
        <f t="shared" si="5"/>
        <v>70</v>
      </c>
      <c r="H22" s="20">
        <f t="shared" si="5"/>
        <v>71</v>
      </c>
      <c r="I22" s="20">
        <f t="shared" si="5"/>
        <v>38</v>
      </c>
      <c r="J22" s="20">
        <f t="shared" si="5"/>
        <v>21</v>
      </c>
      <c r="K22" s="20">
        <f t="shared" si="5"/>
        <v>52</v>
      </c>
      <c r="L22" s="20">
        <f t="shared" si="5"/>
        <v>0</v>
      </c>
      <c r="M22" s="20">
        <f t="shared" si="5"/>
        <v>60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397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66.3</v>
      </c>
      <c r="E23" s="19">
        <f t="shared" si="5"/>
        <v>159.12</v>
      </c>
      <c r="F23" s="19">
        <f t="shared" si="5"/>
        <v>150.28</v>
      </c>
      <c r="G23" s="19">
        <f t="shared" si="5"/>
        <v>309.39999999999998</v>
      </c>
      <c r="H23" s="19">
        <f t="shared" si="5"/>
        <v>313.82</v>
      </c>
      <c r="I23" s="19">
        <f t="shared" si="5"/>
        <v>167.96</v>
      </c>
      <c r="J23" s="19">
        <f t="shared" si="5"/>
        <v>92.82</v>
      </c>
      <c r="K23" s="19">
        <f t="shared" si="5"/>
        <v>229.84</v>
      </c>
      <c r="L23" s="19">
        <f t="shared" si="5"/>
        <v>0</v>
      </c>
      <c r="M23" s="19">
        <f t="shared" si="5"/>
        <v>265.2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1754.74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36.67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36.67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162.0814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162.0814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36.67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36.67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162.0814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162.0814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40.54</v>
      </c>
      <c r="C49" s="44">
        <v>181.13</v>
      </c>
      <c r="D49" s="44">
        <v>254.14</v>
      </c>
      <c r="E49" s="44">
        <v>417.21</v>
      </c>
      <c r="F49" s="44">
        <v>178.92</v>
      </c>
      <c r="G49" s="44">
        <v>694.93</v>
      </c>
      <c r="H49" s="44">
        <v>260.55</v>
      </c>
      <c r="I49" s="44">
        <v>75.84</v>
      </c>
      <c r="J49" s="44">
        <v>909.51</v>
      </c>
      <c r="K49" s="44">
        <v>205.27</v>
      </c>
      <c r="L49" s="44">
        <v>41.03</v>
      </c>
      <c r="M49" s="45">
        <v>405.16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3664.2299999999996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>
        <v>34.33</v>
      </c>
      <c r="E53" s="44">
        <v>423.28</v>
      </c>
      <c r="F53" s="44"/>
      <c r="G53" s="44"/>
      <c r="H53" s="44">
        <v>227.07</v>
      </c>
      <c r="I53" s="44"/>
      <c r="J53" s="44"/>
      <c r="K53" s="44">
        <v>112.16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796.83999999999992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37.78</v>
      </c>
      <c r="L54" s="44"/>
      <c r="M54" s="45">
        <v>9.33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47.11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>
        <v>17.12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40.54</v>
      </c>
      <c r="C64" s="53">
        <f t="shared" ref="C64:AG64" si="21">+C15+C23+C31+C39+C47+C48+C49+C50+C51+C52+C53+C54+C55+C56+C57+C58+C59+C60+C61+C62+C63</f>
        <v>181.13</v>
      </c>
      <c r="D64" s="53">
        <f t="shared" si="21"/>
        <v>488.27</v>
      </c>
      <c r="E64" s="53">
        <f t="shared" si="21"/>
        <v>999.6099999999999</v>
      </c>
      <c r="F64" s="53">
        <f t="shared" si="21"/>
        <v>329.2</v>
      </c>
      <c r="G64" s="53">
        <f t="shared" si="21"/>
        <v>1155.33</v>
      </c>
      <c r="H64" s="53">
        <f t="shared" si="21"/>
        <v>801.44</v>
      </c>
      <c r="I64" s="53">
        <f t="shared" si="21"/>
        <v>243.8</v>
      </c>
      <c r="J64" s="53">
        <f t="shared" si="21"/>
        <v>1338.4499999999998</v>
      </c>
      <c r="K64" s="53">
        <f t="shared" si="21"/>
        <v>585.04999999999995</v>
      </c>
      <c r="L64" s="53">
        <f t="shared" si="21"/>
        <v>41.03</v>
      </c>
      <c r="M64" s="53">
        <f t="shared" si="21"/>
        <v>957.27139999999997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7161.1213999999991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1 D</v>
      </c>
      <c r="E66" s="55" t="str">
        <f t="shared" si="22"/>
        <v>CAJA 2 D</v>
      </c>
      <c r="F66" s="55" t="str">
        <f t="shared" si="22"/>
        <v>CAJA 2 D</v>
      </c>
      <c r="G66" s="55" t="str">
        <f t="shared" si="22"/>
        <v>CAJA 2 D</v>
      </c>
      <c r="H66" s="55" t="str">
        <f t="shared" si="22"/>
        <v>CAJA 3 D</v>
      </c>
      <c r="I66" s="55" t="str">
        <f t="shared" si="22"/>
        <v>CAJA 3 D</v>
      </c>
      <c r="J66" s="55" t="str">
        <f t="shared" si="22"/>
        <v>CAJA 3 D</v>
      </c>
      <c r="K66" s="55" t="str">
        <f t="shared" si="22"/>
        <v>CAJA 4 D</v>
      </c>
      <c r="L66" s="55" t="str">
        <f t="shared" si="22"/>
        <v>CAJA 4 D</v>
      </c>
      <c r="M66" s="55" t="str">
        <f t="shared" si="22"/>
        <v>CAJA 4 D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40.54</v>
      </c>
      <c r="C67" s="57">
        <f t="shared" ref="C67:L67" si="23">C12</f>
        <v>181.13</v>
      </c>
      <c r="D67" s="57">
        <f t="shared" si="23"/>
        <v>488.57</v>
      </c>
      <c r="E67" s="57">
        <f t="shared" si="23"/>
        <v>1083.25</v>
      </c>
      <c r="F67" s="57">
        <f t="shared" si="23"/>
        <v>342.31</v>
      </c>
      <c r="G67" s="57">
        <f t="shared" si="23"/>
        <v>1056.54</v>
      </c>
      <c r="H67" s="57">
        <f t="shared" si="23"/>
        <v>944.69</v>
      </c>
      <c r="I67" s="57">
        <f t="shared" si="23"/>
        <v>261.75</v>
      </c>
      <c r="J67" s="57">
        <f t="shared" si="23"/>
        <v>1178.07</v>
      </c>
      <c r="K67" s="57">
        <f t="shared" si="23"/>
        <v>592.87</v>
      </c>
      <c r="L67" s="57">
        <f t="shared" si="23"/>
        <v>41.03</v>
      </c>
      <c r="M67" s="57">
        <f t="shared" si="22"/>
        <v>948.11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7158.86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40.54</v>
      </c>
      <c r="C69" s="59">
        <f t="shared" ref="C69:AG69" si="25">+C67+C68</f>
        <v>181.13</v>
      </c>
      <c r="D69" s="59">
        <f t="shared" si="25"/>
        <v>488.57</v>
      </c>
      <c r="E69" s="59">
        <f t="shared" si="25"/>
        <v>1083.25</v>
      </c>
      <c r="F69" s="59">
        <f t="shared" si="25"/>
        <v>342.31</v>
      </c>
      <c r="G69" s="59">
        <f t="shared" si="25"/>
        <v>1056.54</v>
      </c>
      <c r="H69" s="59">
        <f t="shared" si="25"/>
        <v>944.69</v>
      </c>
      <c r="I69" s="59">
        <f t="shared" si="25"/>
        <v>261.75</v>
      </c>
      <c r="J69" s="59">
        <f t="shared" si="25"/>
        <v>1178.07</v>
      </c>
      <c r="K69" s="59">
        <f t="shared" si="25"/>
        <v>592.87</v>
      </c>
      <c r="L69" s="59">
        <f t="shared" si="25"/>
        <v>41.03</v>
      </c>
      <c r="M69" s="59">
        <f t="shared" si="25"/>
        <v>948.11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7158.86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-0.30000000000001137</v>
      </c>
      <c r="E70" s="57">
        <f t="shared" si="26"/>
        <v>-83.6400000000001</v>
      </c>
      <c r="F70" s="57">
        <f t="shared" si="26"/>
        <v>-13.110000000000014</v>
      </c>
      <c r="G70" s="57">
        <f t="shared" si="26"/>
        <v>98.789999999999964</v>
      </c>
      <c r="H70" s="57">
        <f t="shared" si="26"/>
        <v>-143.25</v>
      </c>
      <c r="I70" s="57">
        <f t="shared" si="26"/>
        <v>-17.949999999999989</v>
      </c>
      <c r="J70" s="57">
        <f t="shared" si="26"/>
        <v>160.37999999999988</v>
      </c>
      <c r="K70" s="57">
        <f t="shared" si="26"/>
        <v>-7.82000000000005</v>
      </c>
      <c r="L70" s="57">
        <f t="shared" si="26"/>
        <v>0</v>
      </c>
      <c r="M70" s="57">
        <f t="shared" si="26"/>
        <v>9.1613999999999578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2.2613999999996395</v>
      </c>
    </row>
    <row r="71" spans="1:34" ht="107.25" customHeight="1" x14ac:dyDescent="0.25">
      <c r="A71" s="77" t="s">
        <v>96</v>
      </c>
      <c r="B71" s="14"/>
      <c r="C71" s="14"/>
      <c r="D71" s="14"/>
      <c r="E71" s="14" t="s">
        <v>142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73" sqref="AH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937.88</v>
      </c>
      <c r="C12" s="26">
        <v>1429.27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2367.15</v>
      </c>
      <c r="AI12" s="26">
        <v>2377.02</v>
      </c>
      <c r="AJ12" s="69">
        <f>+AI12-AH12</f>
        <v>9.8699999999998909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6</v>
      </c>
      <c r="C14" s="26">
        <v>11.84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17.84</v>
      </c>
      <c r="AI14" s="26"/>
      <c r="AJ14" s="69">
        <f>+AI14-AH14</f>
        <v>-17.84</v>
      </c>
    </row>
    <row r="15" spans="1:36" x14ac:dyDescent="0.25">
      <c r="A15" s="13" t="s">
        <v>0</v>
      </c>
      <c r="B15" s="23">
        <v>88</v>
      </c>
      <c r="C15" s="23">
        <v>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94</v>
      </c>
    </row>
    <row r="16" spans="1:36" s="32" customFormat="1" x14ac:dyDescent="0.25">
      <c r="A16" s="30" t="s">
        <v>20</v>
      </c>
      <c r="B16" s="31">
        <v>25</v>
      </c>
      <c r="C16" s="31">
        <v>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120</v>
      </c>
      <c r="AJ16" s="70"/>
    </row>
    <row r="17" spans="1:36" s="47" customFormat="1" x14ac:dyDescent="0.25">
      <c r="A17" s="46" t="s">
        <v>27</v>
      </c>
      <c r="B17" s="22">
        <f>B16*$B$8</f>
        <v>110.5</v>
      </c>
      <c r="C17" s="22">
        <f>C16*$B$8</f>
        <v>419.9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530.4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120</v>
      </c>
    </row>
    <row r="23" spans="1:36" s="47" customFormat="1" x14ac:dyDescent="0.25">
      <c r="A23" s="48" t="s">
        <v>26</v>
      </c>
      <c r="B23" s="19">
        <f>+B17+B19+B21</f>
        <v>110.5</v>
      </c>
      <c r="C23" s="19">
        <f t="shared" si="5"/>
        <v>419.9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530.4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576.16999999999996</v>
      </c>
      <c r="C49" s="44">
        <v>861.63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1437.8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68.819999999999993</v>
      </c>
      <c r="C53" s="44">
        <v>142.46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211.28</v>
      </c>
    </row>
    <row r="54" spans="1:34" x14ac:dyDescent="0.25">
      <c r="A54" s="17" t="s">
        <v>114</v>
      </c>
      <c r="B54" s="44"/>
      <c r="C54" s="44">
        <v>18.05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18.05</v>
      </c>
    </row>
    <row r="55" spans="1:34" x14ac:dyDescent="0.25">
      <c r="A55" s="17" t="s">
        <v>52</v>
      </c>
      <c r="B55" s="44">
        <v>71.61</v>
      </c>
      <c r="C55" s="44">
        <v>1.29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72.900000000000006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35.450000000000003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35.450000000000003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950.55000000000007</v>
      </c>
      <c r="C64" s="53">
        <f t="shared" ref="C64:AG64" si="21">+C15+C23+C31+C39+C47+C48+C49+C50+C51+C52+C53+C54+C55+C56+C57+C58+C59+C60+C61+C62+C63</f>
        <v>1449.33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2399.88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937.88</v>
      </c>
      <c r="C67" s="57">
        <f t="shared" ref="C67:L67" si="23">C12</f>
        <v>1429.27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2367.15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11.84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23.84</v>
      </c>
    </row>
    <row r="69" spans="1:34" s="47" customFormat="1" x14ac:dyDescent="0.25">
      <c r="A69" s="58" t="s">
        <v>94</v>
      </c>
      <c r="B69" s="59">
        <f>+B67+B68</f>
        <v>949.88</v>
      </c>
      <c r="C69" s="59">
        <f t="shared" ref="C69:AG69" si="25">+C67+C68</f>
        <v>1441.11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2390.9899999999998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0.67000000000007276</v>
      </c>
      <c r="C70" s="57">
        <f t="shared" si="26"/>
        <v>8.2200000000000273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8.8900000000001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>
        <v>4.37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177.2</v>
      </c>
      <c r="C12" s="26">
        <v>119.72</v>
      </c>
      <c r="D12" s="26">
        <v>4336.57</v>
      </c>
      <c r="E12" s="26">
        <v>1767.18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6400.67</v>
      </c>
      <c r="AI12" s="26"/>
      <c r="AJ12" s="69">
        <f>+AI12-AH12</f>
        <v>-6400.67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3.5</v>
      </c>
      <c r="C15" s="23">
        <v>1</v>
      </c>
      <c r="D15" s="23">
        <v>10.5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</v>
      </c>
    </row>
    <row r="16" spans="1:36" s="32" customFormat="1" x14ac:dyDescent="0.25">
      <c r="A16" s="30" t="s">
        <v>20</v>
      </c>
      <c r="B16" s="31"/>
      <c r="C16" s="31"/>
      <c r="D16" s="31">
        <v>450</v>
      </c>
      <c r="E16" s="31">
        <v>236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1989</v>
      </c>
      <c r="E17" s="22">
        <f t="shared" si="2"/>
        <v>1043.1199999999999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3032.12</v>
      </c>
    </row>
    <row r="18" spans="1:36" s="32" customFormat="1" x14ac:dyDescent="0.25">
      <c r="A18" s="30" t="s">
        <v>23</v>
      </c>
      <c r="B18" s="33">
        <v>2</v>
      </c>
      <c r="C18" s="33">
        <v>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</v>
      </c>
      <c r="AJ18" s="70"/>
    </row>
    <row r="19" spans="1:36" s="47" customFormat="1" x14ac:dyDescent="0.25">
      <c r="A19" s="46" t="s">
        <v>27</v>
      </c>
      <c r="B19" s="22">
        <f>B18*$B$9</f>
        <v>8.74</v>
      </c>
      <c r="C19" s="22">
        <f t="shared" ref="C19:AG19" si="3">C18*$B$9</f>
        <v>17.48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26.22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</v>
      </c>
      <c r="C22" s="20">
        <f t="shared" ref="C22:AG23" si="5">+C16+C18+C20</f>
        <v>4</v>
      </c>
      <c r="D22" s="20">
        <f t="shared" si="5"/>
        <v>450</v>
      </c>
      <c r="E22" s="20">
        <f t="shared" si="5"/>
        <v>236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692</v>
      </c>
    </row>
    <row r="23" spans="1:36" s="47" customFormat="1" x14ac:dyDescent="0.25">
      <c r="A23" s="48" t="s">
        <v>26</v>
      </c>
      <c r="B23" s="19">
        <f>+B17+B19+B21</f>
        <v>8.74</v>
      </c>
      <c r="C23" s="19">
        <f t="shared" si="5"/>
        <v>17.48</v>
      </c>
      <c r="D23" s="19">
        <f t="shared" si="5"/>
        <v>1989</v>
      </c>
      <c r="E23" s="19">
        <f t="shared" si="5"/>
        <v>1043.1199999999999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3058.34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26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114.92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114.92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114.92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114.92</v>
      </c>
    </row>
    <row r="40" spans="1:34" x14ac:dyDescent="0.25">
      <c r="A40" s="13" t="s">
        <v>43</v>
      </c>
      <c r="B40" s="36"/>
      <c r="C40" s="36"/>
      <c r="D40" s="36">
        <v>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22.1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22.1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22.1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22.1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105.61</v>
      </c>
      <c r="C49" s="44">
        <v>101.37</v>
      </c>
      <c r="D49" s="44">
        <v>1471.94</v>
      </c>
      <c r="E49" s="44">
        <v>749.64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2428.56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59.66</v>
      </c>
      <c r="C53" s="44"/>
      <c r="D53" s="44">
        <v>609.47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669.13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133.91999999999999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133.91999999999999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177.51</v>
      </c>
      <c r="C64" s="53">
        <f t="shared" ref="C64:AG64" si="21">+C15+C23+C31+C39+C47+C48+C49+C50+C51+C52+C53+C54+C55+C56+C57+C58+C59+C60+C61+C62+C63</f>
        <v>119.85000000000001</v>
      </c>
      <c r="D64" s="53">
        <f t="shared" si="21"/>
        <v>4351.8500000000004</v>
      </c>
      <c r="E64" s="53">
        <f t="shared" si="21"/>
        <v>1792.7599999999998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6441.9699999999993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177.2</v>
      </c>
      <c r="C67" s="57">
        <f t="shared" ref="C67:L67" si="23">C12</f>
        <v>119.72</v>
      </c>
      <c r="D67" s="57">
        <f t="shared" si="23"/>
        <v>4336.57</v>
      </c>
      <c r="E67" s="57">
        <f t="shared" si="23"/>
        <v>1767.18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6400.67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177.2</v>
      </c>
      <c r="C69" s="59">
        <f t="shared" ref="C69:AG69" si="25">+C67+C68</f>
        <v>119.72</v>
      </c>
      <c r="D69" s="59">
        <f t="shared" si="25"/>
        <v>4336.57</v>
      </c>
      <c r="E69" s="59">
        <f t="shared" si="25"/>
        <v>1767.18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6400.67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0.31000000000000227</v>
      </c>
      <c r="C70" s="57">
        <f t="shared" si="26"/>
        <v>0.13000000000000966</v>
      </c>
      <c r="D70" s="57">
        <f t="shared" si="26"/>
        <v>15.280000000000655</v>
      </c>
      <c r="E70" s="57">
        <f t="shared" si="26"/>
        <v>25.5799999999997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41.300000000000367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143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8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44659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490.53</v>
      </c>
      <c r="C12" s="26">
        <v>1628.88</v>
      </c>
      <c r="D12" s="26">
        <v>1029.3599999999999</v>
      </c>
      <c r="E12" s="26">
        <v>1486.62</v>
      </c>
      <c r="F12" s="26">
        <v>1389.95</v>
      </c>
      <c r="G12" s="26">
        <v>1860.95</v>
      </c>
      <c r="H12" s="26">
        <v>2191.12</v>
      </c>
      <c r="I12" s="26">
        <v>1768.53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11845.94</v>
      </c>
      <c r="AI12" s="26">
        <v>11845.94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</v>
      </c>
      <c r="C15" s="23">
        <v>107.5</v>
      </c>
      <c r="D15" s="23">
        <v>73.5</v>
      </c>
      <c r="E15" s="23">
        <v>22</v>
      </c>
      <c r="F15" s="23">
        <v>88.6</v>
      </c>
      <c r="G15" s="23">
        <v>68.5</v>
      </c>
      <c r="H15" s="23">
        <v>178.5</v>
      </c>
      <c r="I15" s="23">
        <v>111.5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678.1</v>
      </c>
    </row>
    <row r="16" spans="1:36" s="32" customFormat="1" x14ac:dyDescent="0.25">
      <c r="A16" s="30" t="s">
        <v>20</v>
      </c>
      <c r="B16" s="31">
        <v>50</v>
      </c>
      <c r="C16" s="31">
        <v>84</v>
      </c>
      <c r="D16" s="31">
        <v>56</v>
      </c>
      <c r="E16" s="31">
        <v>101</v>
      </c>
      <c r="F16" s="31">
        <v>70</v>
      </c>
      <c r="G16" s="31">
        <v>90</v>
      </c>
      <c r="H16" s="31">
        <v>167</v>
      </c>
      <c r="I16" s="31">
        <v>136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754</v>
      </c>
      <c r="AJ16" s="70"/>
    </row>
    <row r="17" spans="1:36" s="47" customFormat="1" x14ac:dyDescent="0.25">
      <c r="A17" s="46" t="s">
        <v>27</v>
      </c>
      <c r="B17" s="22">
        <f>B16*$B$8</f>
        <v>221</v>
      </c>
      <c r="C17" s="22">
        <f>C16*$B$8</f>
        <v>371.28</v>
      </c>
      <c r="D17" s="22">
        <f t="shared" ref="D17:AG17" si="2">D16*$B$8</f>
        <v>247.51999999999998</v>
      </c>
      <c r="E17" s="22">
        <f t="shared" si="2"/>
        <v>446.42</v>
      </c>
      <c r="F17" s="22">
        <f t="shared" si="2"/>
        <v>309.39999999999998</v>
      </c>
      <c r="G17" s="22">
        <f t="shared" si="2"/>
        <v>397.8</v>
      </c>
      <c r="H17" s="22">
        <f t="shared" si="2"/>
        <v>738.14</v>
      </c>
      <c r="I17" s="22">
        <f t="shared" si="2"/>
        <v>601.12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3332.68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84</v>
      </c>
      <c r="D22" s="20">
        <f t="shared" si="5"/>
        <v>56</v>
      </c>
      <c r="E22" s="20">
        <f t="shared" si="5"/>
        <v>101</v>
      </c>
      <c r="F22" s="20">
        <f t="shared" si="5"/>
        <v>70</v>
      </c>
      <c r="G22" s="20">
        <f t="shared" si="5"/>
        <v>90</v>
      </c>
      <c r="H22" s="20">
        <f t="shared" si="5"/>
        <v>167</v>
      </c>
      <c r="I22" s="20">
        <f t="shared" si="5"/>
        <v>136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754</v>
      </c>
    </row>
    <row r="23" spans="1:36" s="47" customFormat="1" x14ac:dyDescent="0.25">
      <c r="A23" s="48" t="s">
        <v>26</v>
      </c>
      <c r="B23" s="19">
        <f>+B17+B19+B21</f>
        <v>221</v>
      </c>
      <c r="C23" s="19">
        <f t="shared" si="5"/>
        <v>371.28</v>
      </c>
      <c r="D23" s="19">
        <f t="shared" si="5"/>
        <v>247.51999999999998</v>
      </c>
      <c r="E23" s="19">
        <f t="shared" si="5"/>
        <v>446.42</v>
      </c>
      <c r="F23" s="19">
        <f t="shared" si="5"/>
        <v>309.39999999999998</v>
      </c>
      <c r="G23" s="19">
        <f t="shared" si="5"/>
        <v>397.8</v>
      </c>
      <c r="H23" s="19">
        <f t="shared" si="5"/>
        <v>738.14</v>
      </c>
      <c r="I23" s="19">
        <f t="shared" si="5"/>
        <v>601.12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3332.68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20.97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92.687399999999997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92.687399999999997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20.97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92.687399999999997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92.687399999999997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>
        <v>997.71</v>
      </c>
      <c r="F49" s="44">
        <v>673.25</v>
      </c>
      <c r="G49" s="44"/>
      <c r="H49" s="44"/>
      <c r="I49" s="44">
        <v>852.04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896.64</v>
      </c>
      <c r="D52" s="44">
        <v>653.44000000000005</v>
      </c>
      <c r="E52" s="44"/>
      <c r="F52" s="44"/>
      <c r="G52" s="44">
        <v>1128.99</v>
      </c>
      <c r="H52" s="44">
        <v>1072.32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3751.3899999999994</v>
      </c>
    </row>
    <row r="53" spans="1:34" x14ac:dyDescent="0.25">
      <c r="A53" s="17" t="s">
        <v>18</v>
      </c>
      <c r="B53" s="44">
        <v>242.39</v>
      </c>
      <c r="C53" s="44">
        <v>253.48</v>
      </c>
      <c r="D53" s="44">
        <v>54.85</v>
      </c>
      <c r="E53" s="44"/>
      <c r="F53" s="44">
        <v>186.72</v>
      </c>
      <c r="G53" s="44">
        <v>212.29</v>
      </c>
      <c r="H53" s="44">
        <v>205.7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1155.43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22.11</v>
      </c>
      <c r="F55" s="44">
        <v>132.53</v>
      </c>
      <c r="G55" s="44"/>
      <c r="H55" s="44"/>
      <c r="I55" s="44">
        <v>116.92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271.56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15.9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15.9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491.39</v>
      </c>
      <c r="C64" s="53">
        <f t="shared" ref="C64:AG64" si="21">+C15+C23+C31+C39+C47+C48+C49+C50+C51+C52+C53+C54+C55+C56+C57+C58+C59+C60+C61+C62+C63</f>
        <v>1628.9</v>
      </c>
      <c r="D64" s="53">
        <f t="shared" si="21"/>
        <v>1029.31</v>
      </c>
      <c r="E64" s="53">
        <f t="shared" si="21"/>
        <v>1488.24</v>
      </c>
      <c r="F64" s="53">
        <f t="shared" si="21"/>
        <v>1390.5</v>
      </c>
      <c r="G64" s="53">
        <f t="shared" si="21"/>
        <v>1823.48</v>
      </c>
      <c r="H64" s="53">
        <f t="shared" si="21"/>
        <v>2194.66</v>
      </c>
      <c r="I64" s="53">
        <f t="shared" si="21"/>
        <v>1774.2674000000002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11820.7474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490.53</v>
      </c>
      <c r="C67" s="57">
        <f t="shared" ref="C67:L67" si="23">C12</f>
        <v>1628.88</v>
      </c>
      <c r="D67" s="57">
        <f t="shared" si="23"/>
        <v>1029.3599999999999</v>
      </c>
      <c r="E67" s="57">
        <f t="shared" si="23"/>
        <v>1486.62</v>
      </c>
      <c r="F67" s="57">
        <f t="shared" si="23"/>
        <v>1389.95</v>
      </c>
      <c r="G67" s="57">
        <f t="shared" si="23"/>
        <v>1860.95</v>
      </c>
      <c r="H67" s="57">
        <f t="shared" si="23"/>
        <v>2191.12</v>
      </c>
      <c r="I67" s="57">
        <f t="shared" si="23"/>
        <v>1768.53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11845.94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490.53</v>
      </c>
      <c r="C69" s="59">
        <f t="shared" ref="C69:AG69" si="25">+C67+C68</f>
        <v>1628.88</v>
      </c>
      <c r="D69" s="59">
        <f t="shared" si="25"/>
        <v>1029.3599999999999</v>
      </c>
      <c r="E69" s="59">
        <f t="shared" si="25"/>
        <v>1486.62</v>
      </c>
      <c r="F69" s="59">
        <f t="shared" si="25"/>
        <v>1389.95</v>
      </c>
      <c r="G69" s="59">
        <f t="shared" si="25"/>
        <v>1860.95</v>
      </c>
      <c r="H69" s="59">
        <f t="shared" si="25"/>
        <v>2191.12</v>
      </c>
      <c r="I69" s="59">
        <f t="shared" si="25"/>
        <v>1768.53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11845.94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0.86000000000001364</v>
      </c>
      <c r="C70" s="57">
        <f t="shared" si="26"/>
        <v>1.999999999998181E-2</v>
      </c>
      <c r="D70" s="57">
        <f t="shared" si="26"/>
        <v>-4.9999999999954525E-2</v>
      </c>
      <c r="E70" s="57">
        <f t="shared" si="26"/>
        <v>1.6200000000001182</v>
      </c>
      <c r="F70" s="57">
        <f t="shared" si="26"/>
        <v>0.54999999999995453</v>
      </c>
      <c r="G70" s="57">
        <f t="shared" si="26"/>
        <v>-37.470000000000027</v>
      </c>
      <c r="H70" s="57">
        <f t="shared" si="26"/>
        <v>3.5399999999999636</v>
      </c>
      <c r="I70" s="57">
        <f t="shared" si="26"/>
        <v>5.737400000000207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-25.192599999999743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2022-04-11T19:36:39Z</dcterms:modified>
</cp:coreProperties>
</file>