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H64" i="152"/>
  <c r="H70" i="152" s="1"/>
  <c r="P64" i="152"/>
  <c r="P70" i="152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B39" i="40" s="1"/>
  <c r="AC33" i="40"/>
  <c r="AD33" i="40"/>
  <c r="AE33" i="40"/>
  <c r="AF33" i="40"/>
  <c r="AG33" i="40"/>
  <c r="T35" i="40"/>
  <c r="U35" i="40"/>
  <c r="V35" i="40"/>
  <c r="V39" i="40" s="1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69" i="40" l="1"/>
  <c r="M69" i="40"/>
  <c r="AA47" i="40"/>
  <c r="AG23" i="40"/>
  <c r="Y23" i="40"/>
  <c r="T47" i="40"/>
  <c r="X39" i="40"/>
  <c r="U23" i="40"/>
  <c r="AE47" i="40"/>
  <c r="W47" i="40"/>
  <c r="Z39" i="40"/>
  <c r="AD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Z64" i="40" l="1"/>
  <c r="Z70" i="40" s="1"/>
  <c r="C69" i="40"/>
  <c r="Q39" i="40"/>
  <c r="M39" i="40"/>
  <c r="X70" i="40"/>
  <c r="AF64" i="40"/>
  <c r="AF70" i="40" s="1"/>
  <c r="V64" i="40"/>
  <c r="V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R64" i="40" l="1"/>
  <c r="R70" i="40" s="1"/>
  <c r="M64" i="40"/>
  <c r="M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I47" i="40"/>
  <c r="B38" i="40"/>
  <c r="K47" i="40" l="1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<sst xmlns="http://schemas.openxmlformats.org/spreadsheetml/2006/main" count="782" uniqueCount="149">
  <si>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</si>
  <si>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</si>
  <si>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</si>
  <si>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</si>
  <si>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</si>
  <si>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</si>
  <si>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</si>
  <si>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</si>
  <si>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</si>
  <si>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</si>
  <si>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</si>
  <si>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</si>
  <si>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</si>
  <si>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</si>
  <si>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</si>
  <si>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</si>
  <si>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</si>
  <si>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</si>
  <si>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</si>
  <si>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</si>
  <si>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</si>
  <si>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</si>
  <si>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</si>
  <si>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</si>
  <si>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</si>
  <si>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</si>
  <si>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</si>
  <si>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</si>
  <si>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</si>
  <si>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</si>
  <si>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</si>
  <si>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</si>
  <si>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</si>
  <si>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</si>
  <si>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</si>
  <si>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</si>
  <si>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</si>
  <si>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</si>
  <si>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</si>
  <si>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</si>
  <si>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</si>
  <si>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</si>
  <si>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</si>
  <si>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</si>
  <si>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</si>
  <si>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</si>
  <si>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</si>
  <si>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</si>
  <si>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</si>
  <si>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</si>
  <si>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</si>
  <si>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</si>
  <si>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</si>
  <si>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</si>
  <si>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</si>
  <si>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</si>
  <si>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</si>
  <si>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</si>
  <si>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</si>
  <si>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</si>
  <si>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</si>
  <si>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</si>
  <si>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</si>
  <si>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</si>
  <si>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</si>
  <si>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</si>
  <si>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</si>
  <si>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</si>
  <si>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</si>
  <si>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</si>
  <si>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</si>
  <si>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</si>
  <si>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</si>
  <si>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</si>
  <si>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</si>
  <si>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</si>
  <si>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</si>
  <si>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</si>
  <si>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</si>
  <si>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</si>
  <si>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</si>
  <si>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</si>
  <si>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</si>
  <si>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</si>
  <si>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</si>
  <si>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</si>
  <si>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</si>
  <si>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</si>
  <si>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</si>
  <si>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</si>
  <si>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</si>
  <si>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</si>
  <si>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</si>
  <si>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</si>
  <si>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</si>
  <si>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</si>
  <si>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</si>
  <si>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</si>
  <si>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</si>
  <si>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</si>
  <si>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</si>
  <si>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</si>
  <si>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</si>
  <si>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</si>
  <si>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</si>
  <si>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</si>
  <si>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</si>
  <si>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</si>
  <si>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</si>
  <si>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</si>
  <si>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</si>
  <si>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</si>
  <si>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</si>
  <si>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</si>
  <si>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</si>
  <si>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</si>
  <si>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</si>
  <si>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</si>
  <si>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</si>
  <si>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</si>
  <si>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</si>
  <si>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</si>
  <si>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</si>
  <si>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F/C 58.30</t>
  </si>
  <si>
    <t>F/C 102.30</t>
  </si>
  <si>
    <t xml:space="preserve"> </t>
  </si>
  <si>
    <t>F/C 35.70</t>
  </si>
  <si>
    <t>F/C 114.00</t>
  </si>
  <si>
    <t>F/C 53.50</t>
  </si>
  <si>
    <t>SOBRANTE 4.00 P/P</t>
  </si>
  <si>
    <t>26.25 S/PCOMISION</t>
  </si>
  <si>
    <t xml:space="preserve">SOBRANTE DEL 3% </t>
  </si>
  <si>
    <t>63.50F/</t>
  </si>
  <si>
    <t>SOBRANTE C/3%</t>
  </si>
  <si>
    <t>F/D 10$ 189F/C</t>
  </si>
  <si>
    <t>F/C 146.50 MAL REGIS</t>
  </si>
  <si>
    <t>0.03$</t>
  </si>
  <si>
    <t>SOBRANTE P/C 3%</t>
  </si>
  <si>
    <t>CUENTA COBRADA X</t>
  </si>
  <si>
    <t>MENOS #7574 103.26</t>
  </si>
  <si>
    <t>F/C 4.50</t>
  </si>
  <si>
    <t>F/C 2.50</t>
  </si>
  <si>
    <t>FALTANTE EN EFECTI</t>
  </si>
  <si>
    <t>F/C  32.50</t>
  </si>
  <si>
    <t>NOTA A CREDITO 1.32</t>
  </si>
  <si>
    <t>F/C69 NOTA A CREDIT</t>
  </si>
  <si>
    <t>0.03 FALTANTE MAL</t>
  </si>
  <si>
    <t>REGISTRO</t>
  </si>
  <si>
    <t>48.02 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</si>
</sst>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E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77044.470000000016</v>
      </c>
      <c r="C2" s="43">
        <f>MODELO!AH12</f>
        <v>32874.819999999992</v>
      </c>
      <c r="D2" s="43">
        <f>EXQUISITECES!AH12</f>
        <v>11730.789999999999</v>
      </c>
      <c r="E2" s="43">
        <f>HOYADA!AH12</f>
        <v>0</v>
      </c>
      <c r="F2" s="43">
        <f>FARMASTOP!AH12</f>
        <v>1944.54</v>
      </c>
      <c r="G2" s="43">
        <f>BOCAS!AH12</f>
        <v>6221.33</v>
      </c>
      <c r="H2" s="43">
        <f>LAGUNETICA!AH12</f>
        <v>17252.759999999998</v>
      </c>
      <c r="I2" s="43">
        <f>SANANTONIO!AH12</f>
        <v>0</v>
      </c>
      <c r="J2" s="43">
        <f>SUM(B2:I2)</f>
        <v>147068.71</v>
      </c>
    </row>
    <row r="3" spans="1:10" x14ac:dyDescent="0.25">
      <c r="A3" s="46" t="s">
        <v>0</v>
      </c>
      <c r="B3" s="43">
        <f>AUTOMERCADO!AH15</f>
        <v>1027.8</v>
      </c>
      <c r="C3" s="43">
        <f>MODELO!AH15</f>
        <v>1050.5999999999999</v>
      </c>
      <c r="D3" s="43">
        <f>EXQUISITECES!AH15</f>
        <v>502.6</v>
      </c>
      <c r="E3" s="43">
        <f>HOYADA!AH15</f>
        <v>0</v>
      </c>
      <c r="F3" s="43">
        <f>FARMASTOP!AH15</f>
        <v>4</v>
      </c>
      <c r="G3" s="43">
        <f>BOCAS!AH15</f>
        <v>37.5</v>
      </c>
      <c r="H3" s="43">
        <f>LAGUNETICA!AH15</f>
        <v>1060</v>
      </c>
      <c r="I3" s="43">
        <f>SANANTONIO!AH15</f>
        <v>0</v>
      </c>
      <c r="J3" s="43">
        <f t="shared" ref="J3:J52" si="0">SUM(B3:I3)</f>
        <v>3682.4999999999995</v>
      </c>
    </row>
    <row r="4" spans="1:10" x14ac:dyDescent="0.25">
      <c r="A4" s="73" t="s">
        <v>20</v>
      </c>
      <c r="B4" s="43">
        <f>AUTOMERCADO!AH16</f>
        <v>8092</v>
      </c>
      <c r="C4" s="43">
        <f>MODELO!AH16</f>
        <v>2925</v>
      </c>
      <c r="D4" s="43">
        <f>EXQUISITECES!AH16</f>
        <v>1182</v>
      </c>
      <c r="E4" s="43">
        <f>HOYADA!AH16</f>
        <v>0</v>
      </c>
      <c r="F4" s="43">
        <f>FARMASTOP!AH16</f>
        <v>97</v>
      </c>
      <c r="G4" s="43">
        <f>BOCAS!AH16</f>
        <v>880</v>
      </c>
      <c r="H4" s="43">
        <f>LAGUNETICA!AH16</f>
        <v>1427</v>
      </c>
      <c r="I4" s="43">
        <f>SANANTONIO!AH16</f>
        <v>0</v>
      </c>
      <c r="J4" s="43">
        <f t="shared" si="0"/>
        <v>14603</v>
      </c>
    </row>
    <row r="5" spans="1:10" x14ac:dyDescent="0.25">
      <c r="A5" s="46" t="s">
        <v>27</v>
      </c>
      <c r="B5" s="43">
        <f>AUTOMERCADO!AH17</f>
        <v>35766.639999999999</v>
      </c>
      <c r="C5" s="43">
        <f>MODELO!AH17</f>
        <v>12928.5</v>
      </c>
      <c r="D5" s="43">
        <f>EXQUISITECES!AH17</f>
        <v>5224.4400000000005</v>
      </c>
      <c r="E5" s="43">
        <f>HOYADA!AH17</f>
        <v>0</v>
      </c>
      <c r="F5" s="43">
        <f>FARMASTOP!AH17</f>
        <v>428.74</v>
      </c>
      <c r="G5" s="43">
        <f>BOCAS!AH17</f>
        <v>3889.6</v>
      </c>
      <c r="H5" s="43">
        <f>LAGUNETICA!AH17</f>
        <v>6307.3399999999992</v>
      </c>
      <c r="I5" s="43">
        <f>SANANTONIO!AH17</f>
        <v>0</v>
      </c>
      <c r="J5" s="43">
        <f t="shared" si="0"/>
        <v>64545.259999999995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8092</v>
      </c>
      <c r="C10" s="43">
        <f>MODELO!AH22</f>
        <v>2925</v>
      </c>
      <c r="D10" s="43">
        <f>EXQUISITECES!AH22</f>
        <v>1182</v>
      </c>
      <c r="E10" s="43">
        <f>HOYADA!AH22</f>
        <v>0</v>
      </c>
      <c r="F10" s="43">
        <f>FARMASTOP!AH22</f>
        <v>97</v>
      </c>
      <c r="G10" s="43">
        <f>BOCAS!AH22</f>
        <v>880</v>
      </c>
      <c r="H10" s="43">
        <f>LAGUNETICA!AH22</f>
        <v>1427</v>
      </c>
      <c r="I10" s="43">
        <f>SANANTONIO!AH22</f>
        <v>0</v>
      </c>
      <c r="J10" s="43">
        <f t="shared" si="0"/>
        <v>14603</v>
      </c>
    </row>
    <row r="11" spans="1:10" x14ac:dyDescent="0.25">
      <c r="A11" s="48" t="s">
        <v>26</v>
      </c>
      <c r="B11" s="43">
        <f>AUTOMERCADO!AH23</f>
        <v>35766.639999999999</v>
      </c>
      <c r="C11" s="43">
        <f>MODELO!AH23</f>
        <v>12928.5</v>
      </c>
      <c r="D11" s="43">
        <f>EXQUISITECES!AH23</f>
        <v>5224.4400000000005</v>
      </c>
      <c r="E11" s="43">
        <f>HOYADA!AH23</f>
        <v>0</v>
      </c>
      <c r="F11" s="43">
        <f>FARMASTOP!AH23</f>
        <v>428.74</v>
      </c>
      <c r="G11" s="43">
        <f>BOCAS!AH23</f>
        <v>3889.6</v>
      </c>
      <c r="H11" s="43">
        <f>LAGUNETICA!AH23</f>
        <v>6307.3399999999992</v>
      </c>
      <c r="I11" s="43">
        <f>SANANTONIO!AH23</f>
        <v>0</v>
      </c>
      <c r="J11" s="43">
        <f t="shared" si="0"/>
        <v>64545.259999999995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827.26</v>
      </c>
      <c r="C20" s="43">
        <f>MODELO!AH32</f>
        <v>139.29000000000002</v>
      </c>
      <c r="D20" s="43">
        <f>EXQUISITECES!AH32</f>
        <v>0</v>
      </c>
      <c r="E20" s="43">
        <f>HOYADA!AH32</f>
        <v>0</v>
      </c>
      <c r="F20" s="43">
        <f>FARMASTOP!AH32</f>
        <v>7.36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973.91</v>
      </c>
    </row>
    <row r="21" spans="1:10" x14ac:dyDescent="0.25">
      <c r="A21" s="46" t="s">
        <v>35</v>
      </c>
      <c r="B21" s="43">
        <f>AUTOMERCADO!AH33</f>
        <v>3656.4892</v>
      </c>
      <c r="C21" s="43">
        <f>MODELO!AH33</f>
        <v>615.66180000000008</v>
      </c>
      <c r="D21" s="43">
        <f>EXQUISITECES!AH33</f>
        <v>0</v>
      </c>
      <c r="E21" s="43">
        <f>HOYADA!AH33</f>
        <v>0</v>
      </c>
      <c r="F21" s="43">
        <f>FARMASTOP!AH33</f>
        <v>32.531199999999998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4304.6822000000002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827.26</v>
      </c>
      <c r="C26" s="43">
        <f>MODELO!AH38</f>
        <v>139.29000000000002</v>
      </c>
      <c r="D26" s="43">
        <f>EXQUISITECES!AH38</f>
        <v>0</v>
      </c>
      <c r="E26" s="43">
        <f>HOYADA!AH38</f>
        <v>0</v>
      </c>
      <c r="F26" s="43">
        <f>FARMASTOP!AH38</f>
        <v>7.36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973.91</v>
      </c>
    </row>
    <row r="27" spans="1:10" x14ac:dyDescent="0.25">
      <c r="A27" s="48" t="s">
        <v>42</v>
      </c>
      <c r="B27" s="43">
        <f>AUTOMERCADO!AH39</f>
        <v>3656.4892</v>
      </c>
      <c r="C27" s="43">
        <f>MODELO!AH39</f>
        <v>615.66180000000008</v>
      </c>
      <c r="D27" s="43">
        <f>EXQUISITECES!AH39</f>
        <v>0</v>
      </c>
      <c r="E27" s="43">
        <f>HOYADA!AH39</f>
        <v>0</v>
      </c>
      <c r="F27" s="43">
        <f>FARMASTOP!AH39</f>
        <v>32.531199999999998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4304.6822000000002</v>
      </c>
    </row>
    <row r="28" spans="1:10" x14ac:dyDescent="0.25">
      <c r="A28" s="46" t="s">
        <v>43</v>
      </c>
      <c r="B28" s="43">
        <f>AUTOMERCADO!AH40</f>
        <v>605.73</v>
      </c>
      <c r="C28" s="43">
        <f>MODELO!AH40</f>
        <v>26.77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16.5</v>
      </c>
      <c r="H28" s="43">
        <f>LAGUNETICA!AH40</f>
        <v>10</v>
      </c>
      <c r="I28" s="43">
        <f>SANANTONIO!AH40</f>
        <v>0</v>
      </c>
      <c r="J28" s="43">
        <f t="shared" si="0"/>
        <v>659</v>
      </c>
    </row>
    <row r="29" spans="1:10" x14ac:dyDescent="0.25">
      <c r="A29" s="46" t="s">
        <v>44</v>
      </c>
      <c r="B29" s="43">
        <f>AUTOMERCADO!AH41</f>
        <v>2677.3265999999994</v>
      </c>
      <c r="C29" s="43">
        <f>MODELO!AH41</f>
        <v>118.32339999999999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72.929999999999993</v>
      </c>
      <c r="H29" s="43">
        <f>LAGUNETICA!AH41</f>
        <v>44.2</v>
      </c>
      <c r="I29" s="43">
        <f>SANANTONIO!AH41</f>
        <v>0</v>
      </c>
      <c r="J29" s="43">
        <f t="shared" si="0"/>
        <v>2912.7799999999993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605.73</v>
      </c>
      <c r="C34" s="43">
        <f>MODELO!AH46</f>
        <v>26.77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16.5</v>
      </c>
      <c r="H34" s="43">
        <f>LAGUNETICA!AH46</f>
        <v>10</v>
      </c>
      <c r="I34" s="43">
        <f>SANANTONIO!AH46</f>
        <v>0</v>
      </c>
      <c r="J34" s="43">
        <f t="shared" si="0"/>
        <v>659</v>
      </c>
    </row>
    <row r="35" spans="1:10" x14ac:dyDescent="0.25">
      <c r="A35" s="48" t="s">
        <v>48</v>
      </c>
      <c r="B35" s="43">
        <f>AUTOMERCADO!AH47</f>
        <v>2677.3265999999994</v>
      </c>
      <c r="C35" s="43">
        <f>MODELO!AH47</f>
        <v>118.32339999999999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72.929999999999993</v>
      </c>
      <c r="H35" s="43">
        <f>LAGUNETICA!AH47</f>
        <v>44.2</v>
      </c>
      <c r="I35" s="43">
        <f>SANANTONIO!AH47</f>
        <v>0</v>
      </c>
      <c r="J35" s="43">
        <f t="shared" si="0"/>
        <v>2912.7799999999993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29700.21</v>
      </c>
      <c r="C37" s="43">
        <f>MODELO!AH49</f>
        <v>13140.17</v>
      </c>
      <c r="D37" s="43">
        <f>EXQUISITECES!AH49</f>
        <v>5115.6900000000005</v>
      </c>
      <c r="E37" s="43">
        <f>HOYADA!AH49</f>
        <v>0</v>
      </c>
      <c r="F37" s="43">
        <f>FARMASTOP!AH49</f>
        <v>1336.88</v>
      </c>
      <c r="G37" s="43">
        <f>BOCAS!AH49</f>
        <v>2031.0100000000002</v>
      </c>
      <c r="H37" s="43">
        <f>LAGUNETICA!AH49</f>
        <v>4499.63</v>
      </c>
      <c r="I37" s="43">
        <f>SANANTONIO!AH49</f>
        <v>0</v>
      </c>
      <c r="J37" s="43">
        <f t="shared" si="0"/>
        <v>55823.59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1126.3800000000001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1126.3800000000001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923.98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3754.09</v>
      </c>
      <c r="I40" s="43">
        <f>SANANTONIO!AH52</f>
        <v>0</v>
      </c>
      <c r="J40" s="43">
        <f t="shared" si="0"/>
        <v>4678.07</v>
      </c>
    </row>
    <row r="41" spans="1:10" x14ac:dyDescent="0.25">
      <c r="A41" s="74" t="s">
        <v>18</v>
      </c>
      <c r="B41" s="43">
        <f>AUTOMERCADO!AH53</f>
        <v>4039.27</v>
      </c>
      <c r="C41" s="43">
        <f>MODELO!AH53</f>
        <v>2776.47</v>
      </c>
      <c r="D41" s="43">
        <f>EXQUISITECES!AH53</f>
        <v>868.42</v>
      </c>
      <c r="E41" s="43">
        <f>HOYADA!AH53</f>
        <v>0</v>
      </c>
      <c r="F41" s="43">
        <f>FARMASTOP!AH53</f>
        <v>136.10000000000002</v>
      </c>
      <c r="G41" s="43">
        <f>BOCAS!AH53</f>
        <v>147.18</v>
      </c>
      <c r="H41" s="43">
        <f>LAGUNETICA!AH53</f>
        <v>1366.13</v>
      </c>
      <c r="I41" s="43">
        <f>SANANTONIO!AH53</f>
        <v>0</v>
      </c>
      <c r="J41" s="43">
        <f t="shared" si="0"/>
        <v>9333.57</v>
      </c>
    </row>
    <row r="42" spans="1:10" x14ac:dyDescent="0.25">
      <c r="A42" s="74" t="s">
        <v>114</v>
      </c>
      <c r="B42" s="43">
        <f>AUTOMERCADO!AH54</f>
        <v>133.78</v>
      </c>
      <c r="C42" s="43">
        <f>MODELO!AH54</f>
        <v>165.81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299.59000000000003</v>
      </c>
    </row>
    <row r="43" spans="1:10" x14ac:dyDescent="0.25">
      <c r="A43" s="74" t="s">
        <v>52</v>
      </c>
      <c r="B43" s="43">
        <f>AUTOMERCADO!AH55</f>
        <v>2044.5</v>
      </c>
      <c r="C43" s="43">
        <f>MODELO!AH55</f>
        <v>638.20000000000005</v>
      </c>
      <c r="D43" s="43">
        <f>EXQUISITECES!AH55</f>
        <v>65.91</v>
      </c>
      <c r="E43" s="43">
        <f>HOYADA!AH55</f>
        <v>0</v>
      </c>
      <c r="F43" s="43">
        <f>FARMASTOP!AH55</f>
        <v>42.25</v>
      </c>
      <c r="G43" s="43">
        <f>BOCAS!AH55</f>
        <v>81.320000000000007</v>
      </c>
      <c r="H43" s="43">
        <f>LAGUNETICA!AH55</f>
        <v>458.64</v>
      </c>
      <c r="I43" s="43">
        <f>SANANTONIO!AH55</f>
        <v>0</v>
      </c>
      <c r="J43" s="43">
        <f t="shared" si="0"/>
        <v>3330.8199999999997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159.06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159.06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5</v>
      </c>
      <c r="I47" s="43">
        <f>SANANTONIO!AH59</f>
        <v>0</v>
      </c>
      <c r="J47" s="43">
        <f t="shared" si="0"/>
        <v>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9.7799999999999994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9.7799999999999994</v>
      </c>
    </row>
    <row r="52" spans="1:10" x14ac:dyDescent="0.25">
      <c r="A52" s="51" t="s">
        <v>92</v>
      </c>
      <c r="B52" s="75">
        <f>AUTOMERCADO!AH64</f>
        <v>79046.015799999979</v>
      </c>
      <c r="C52" s="75">
        <f>MODELO!AH64</f>
        <v>33643.155200000001</v>
      </c>
      <c r="D52" s="75">
        <f>EXQUISITECES!AH64</f>
        <v>11786.839999999998</v>
      </c>
      <c r="E52" s="75">
        <f>HOYADA!AH64</f>
        <v>0</v>
      </c>
      <c r="F52" s="75">
        <f>FARMASTOP!AH64</f>
        <v>1980.5012000000002</v>
      </c>
      <c r="G52" s="75">
        <f>BOCAS!AH64</f>
        <v>6259.54</v>
      </c>
      <c r="H52" s="75">
        <f>LAGUNETICA!AH64</f>
        <v>17495.030000000002</v>
      </c>
      <c r="I52" s="75">
        <f>SANANTONIO!AH64</f>
        <v>0</v>
      </c>
      <c r="J52" s="75">
        <f t="shared" si="0"/>
        <v>150211.08219999998</v>
      </c>
    </row>
    <row r="53" spans="1:10" x14ac:dyDescent="0.25">
      <c r="A53" s="56" t="s">
        <v>3</v>
      </c>
      <c r="B53" s="43">
        <f>B2</f>
        <v>77044.470000000016</v>
      </c>
      <c r="C53" s="43">
        <f t="shared" ref="C53:I53" si="1">C2</f>
        <v>32874.819999999992</v>
      </c>
      <c r="D53" s="43">
        <f t="shared" si="1"/>
        <v>11730.789999999999</v>
      </c>
      <c r="E53" s="43">
        <f t="shared" si="1"/>
        <v>0</v>
      </c>
      <c r="F53" s="43">
        <f t="shared" si="1"/>
        <v>1944.54</v>
      </c>
      <c r="G53" s="43">
        <f t="shared" si="1"/>
        <v>6221.33</v>
      </c>
      <c r="H53" s="43">
        <f t="shared" si="1"/>
        <v>17252.759999999998</v>
      </c>
      <c r="I53" s="43">
        <f t="shared" si="1"/>
        <v>0</v>
      </c>
      <c r="J53" s="43">
        <f>J2</f>
        <v>147068.71</v>
      </c>
    </row>
    <row r="54" spans="1:10" x14ac:dyDescent="0.25">
      <c r="A54" s="58" t="s">
        <v>95</v>
      </c>
      <c r="B54" s="43">
        <f>+B52-B53</f>
        <v>2001.5457999999635</v>
      </c>
      <c r="C54" s="43">
        <f t="shared" ref="C54:I54" si="2">+C52-C53</f>
        <v>768.33520000000863</v>
      </c>
      <c r="D54" s="43">
        <f t="shared" si="2"/>
        <v>56.049999999999272</v>
      </c>
      <c r="E54" s="43">
        <f t="shared" si="2"/>
        <v>0</v>
      </c>
      <c r="F54" s="43">
        <f t="shared" si="2"/>
        <v>35.96120000000019</v>
      </c>
      <c r="G54" s="43">
        <f t="shared" si="2"/>
        <v>38.210000000000036</v>
      </c>
      <c r="H54" s="43">
        <f t="shared" si="2"/>
        <v>242.27000000000407</v>
      </c>
      <c r="I54" s="43">
        <f t="shared" si="2"/>
        <v>0</v>
      </c>
      <c r="J54" s="43">
        <f>+J52-J53</f>
        <v>3142.3721999999834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Y13" sqref="Y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81</v>
      </c>
      <c r="N11" s="5" t="s">
        <v>54</v>
      </c>
      <c r="O11" s="5" t="s">
        <v>56</v>
      </c>
      <c r="P11" s="5" t="s">
        <v>58</v>
      </c>
      <c r="Q11" s="5" t="s">
        <v>60</v>
      </c>
      <c r="R11" s="5" t="s">
        <v>62</v>
      </c>
      <c r="S11" s="5" t="s">
        <v>64</v>
      </c>
      <c r="T11" s="5" t="s">
        <v>66</v>
      </c>
      <c r="U11" s="5" t="s">
        <v>68</v>
      </c>
      <c r="V11" s="5" t="s">
        <v>70</v>
      </c>
      <c r="W11" s="5" t="s">
        <v>72</v>
      </c>
      <c r="X11" s="5" t="s">
        <v>76</v>
      </c>
      <c r="Y11" s="5" t="s">
        <v>80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1490.49</v>
      </c>
      <c r="C12" s="26">
        <v>4693.58</v>
      </c>
      <c r="D12" s="26">
        <v>4346.24</v>
      </c>
      <c r="E12" s="26">
        <v>5143.79</v>
      </c>
      <c r="F12" s="26">
        <v>5761.54</v>
      </c>
      <c r="G12" s="26">
        <v>1681.02</v>
      </c>
      <c r="H12" s="26">
        <v>1250.0899999999999</v>
      </c>
      <c r="I12" s="26">
        <v>1886.77</v>
      </c>
      <c r="J12" s="26"/>
      <c r="K12" s="26"/>
      <c r="L12" s="26">
        <v>55.48</v>
      </c>
      <c r="M12" s="26">
        <v>115.13</v>
      </c>
      <c r="N12" s="26">
        <v>1451.01</v>
      </c>
      <c r="O12" s="26">
        <v>3377.55</v>
      </c>
      <c r="P12" s="26">
        <v>6552.75</v>
      </c>
      <c r="Q12" s="26">
        <v>9661.27</v>
      </c>
      <c r="R12" s="26">
        <v>7795.42</v>
      </c>
      <c r="S12" s="26">
        <v>4064.04</v>
      </c>
      <c r="T12" s="26">
        <v>3352.37</v>
      </c>
      <c r="U12" s="26">
        <v>3736.99</v>
      </c>
      <c r="V12" s="26">
        <v>3397.36</v>
      </c>
      <c r="W12" s="26">
        <v>5516.69</v>
      </c>
      <c r="X12" s="26">
        <v>259.42</v>
      </c>
      <c r="Y12" s="26">
        <v>1455.47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77044.470000000016</v>
      </c>
      <c r="AI12" s="26"/>
      <c r="AJ12" s="69">
        <f>+AI12-AH12</f>
        <v>-77044.470000000016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43.1</v>
      </c>
      <c r="C15" s="23"/>
      <c r="D15" s="23"/>
      <c r="E15" s="23"/>
      <c r="F15" s="23">
        <v>11</v>
      </c>
      <c r="G15" s="23">
        <v>74.5</v>
      </c>
      <c r="H15" s="23">
        <v>99.5</v>
      </c>
      <c r="I15" s="23">
        <v>19.5</v>
      </c>
      <c r="J15" s="23"/>
      <c r="K15" s="23"/>
      <c r="L15" s="23"/>
      <c r="M15" s="23"/>
      <c r="N15" s="23">
        <v>142.19999999999999</v>
      </c>
      <c r="O15" s="23">
        <v>80</v>
      </c>
      <c r="P15" s="23"/>
      <c r="Q15" s="23">
        <v>78</v>
      </c>
      <c r="R15" s="23"/>
      <c r="S15" s="23">
        <v>135</v>
      </c>
      <c r="T15" s="23">
        <v>107</v>
      </c>
      <c r="U15" s="23">
        <v>32.5</v>
      </c>
      <c r="V15" s="23">
        <v>70</v>
      </c>
      <c r="W15" s="23"/>
      <c r="X15" s="23">
        <v>7.5</v>
      </c>
      <c r="Y15" s="23">
        <v>128</v>
      </c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1027.8</v>
      </c>
    </row>
    <row r="16" spans="1:36" s="32" customFormat="1" x14ac:dyDescent="0.25">
      <c r="A16" s="30" t="s">
        <v>20</v>
      </c>
      <c r="B16" s="31"/>
      <c r="C16" s="31">
        <v>772</v>
      </c>
      <c r="D16" s="31">
        <v>628</v>
      </c>
      <c r="E16" s="31">
        <v>885</v>
      </c>
      <c r="F16" s="31">
        <v>640</v>
      </c>
      <c r="G16" s="31">
        <v>10</v>
      </c>
      <c r="H16" s="31"/>
      <c r="I16" s="31"/>
      <c r="J16" s="31"/>
      <c r="K16" s="31"/>
      <c r="L16" s="31"/>
      <c r="M16" s="31">
        <v>10</v>
      </c>
      <c r="N16" s="31"/>
      <c r="O16" s="31"/>
      <c r="P16" s="31">
        <v>1009</v>
      </c>
      <c r="Q16" s="31">
        <v>1481</v>
      </c>
      <c r="R16" s="31">
        <v>1390</v>
      </c>
      <c r="S16" s="31"/>
      <c r="T16" s="31">
        <v>25</v>
      </c>
      <c r="U16" s="31"/>
      <c r="V16" s="31"/>
      <c r="W16" s="31">
        <v>1179</v>
      </c>
      <c r="X16" s="31"/>
      <c r="Y16" s="31">
        <v>63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8092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3412.24</v>
      </c>
      <c r="D17" s="22">
        <f t="shared" ref="D17:L17" si="2">D16*$B$8</f>
        <v>2775.7599999999998</v>
      </c>
      <c r="E17" s="22">
        <f t="shared" si="2"/>
        <v>3911.7</v>
      </c>
      <c r="F17" s="22">
        <f t="shared" si="2"/>
        <v>2828.8</v>
      </c>
      <c r="G17" s="22">
        <f t="shared" si="2"/>
        <v>44.2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44.2</v>
      </c>
      <c r="N17" s="22">
        <f t="shared" si="3"/>
        <v>0</v>
      </c>
      <c r="O17" s="22">
        <f t="shared" si="3"/>
        <v>0</v>
      </c>
      <c r="P17" s="22">
        <f t="shared" si="3"/>
        <v>4459.78</v>
      </c>
      <c r="Q17" s="22">
        <f t="shared" si="3"/>
        <v>6546.0199999999995</v>
      </c>
      <c r="R17" s="22">
        <f t="shared" si="3"/>
        <v>6143.8</v>
      </c>
      <c r="S17" s="22">
        <f t="shared" ref="S17:AG17" si="4">S16*$B$8</f>
        <v>0</v>
      </c>
      <c r="T17" s="22">
        <f t="shared" si="4"/>
        <v>110.5</v>
      </c>
      <c r="U17" s="22">
        <f t="shared" si="4"/>
        <v>0</v>
      </c>
      <c r="V17" s="22">
        <f t="shared" si="4"/>
        <v>0</v>
      </c>
      <c r="W17" s="22">
        <f t="shared" si="4"/>
        <v>5211.18</v>
      </c>
      <c r="X17" s="22">
        <f t="shared" si="4"/>
        <v>0</v>
      </c>
      <c r="Y17" s="22">
        <f t="shared" si="4"/>
        <v>278.45999999999998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35766.639999999999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772</v>
      </c>
      <c r="D22" s="20">
        <f t="shared" si="11"/>
        <v>628</v>
      </c>
      <c r="E22" s="20">
        <f t="shared" si="11"/>
        <v>885</v>
      </c>
      <c r="F22" s="20">
        <f t="shared" si="11"/>
        <v>640</v>
      </c>
      <c r="G22" s="20">
        <f t="shared" si="11"/>
        <v>10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10</v>
      </c>
      <c r="N22" s="20">
        <f t="shared" si="12"/>
        <v>0</v>
      </c>
      <c r="O22" s="20">
        <f t="shared" si="12"/>
        <v>0</v>
      </c>
      <c r="P22" s="20">
        <f t="shared" si="12"/>
        <v>1009</v>
      </c>
      <c r="Q22" s="20">
        <f t="shared" si="12"/>
        <v>1481</v>
      </c>
      <c r="R22" s="20">
        <f t="shared" si="12"/>
        <v>1390</v>
      </c>
      <c r="S22" s="20">
        <f t="shared" si="12"/>
        <v>0</v>
      </c>
      <c r="T22" s="20">
        <f t="shared" ref="T22:AG22" si="13">+T16+T18+T20</f>
        <v>25</v>
      </c>
      <c r="U22" s="20">
        <f t="shared" si="13"/>
        <v>0</v>
      </c>
      <c r="V22" s="20">
        <f t="shared" si="13"/>
        <v>0</v>
      </c>
      <c r="W22" s="20">
        <f t="shared" si="13"/>
        <v>1179</v>
      </c>
      <c r="X22" s="20">
        <f t="shared" si="13"/>
        <v>0</v>
      </c>
      <c r="Y22" s="20">
        <f t="shared" si="13"/>
        <v>63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8092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3412.24</v>
      </c>
      <c r="D23" s="19">
        <f t="shared" si="14"/>
        <v>2775.7599999999998</v>
      </c>
      <c r="E23" s="19">
        <f t="shared" si="14"/>
        <v>3911.7</v>
      </c>
      <c r="F23" s="19">
        <f t="shared" si="14"/>
        <v>2828.8</v>
      </c>
      <c r="G23" s="19">
        <f t="shared" si="14"/>
        <v>44.2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44.2</v>
      </c>
      <c r="N23" s="19">
        <f t="shared" si="15"/>
        <v>0</v>
      </c>
      <c r="O23" s="19">
        <f t="shared" si="15"/>
        <v>0</v>
      </c>
      <c r="P23" s="19">
        <f t="shared" si="15"/>
        <v>4459.78</v>
      </c>
      <c r="Q23" s="19">
        <f t="shared" si="15"/>
        <v>6546.0199999999995</v>
      </c>
      <c r="R23" s="19">
        <f t="shared" si="15"/>
        <v>6143.8</v>
      </c>
      <c r="S23" s="19">
        <f t="shared" si="15"/>
        <v>0</v>
      </c>
      <c r="T23" s="19">
        <f t="shared" ref="T23:AG23" si="16">+T17+T19+T21</f>
        <v>110.5</v>
      </c>
      <c r="U23" s="19">
        <f t="shared" si="16"/>
        <v>0</v>
      </c>
      <c r="V23" s="19">
        <f t="shared" si="16"/>
        <v>0</v>
      </c>
      <c r="W23" s="19">
        <f t="shared" si="16"/>
        <v>5211.18</v>
      </c>
      <c r="X23" s="19">
        <f t="shared" si="16"/>
        <v>0</v>
      </c>
      <c r="Y23" s="19">
        <f t="shared" si="16"/>
        <v>278.45999999999998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35766.639999999999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77.989999999999995</v>
      </c>
      <c r="E32" s="36">
        <v>20.34</v>
      </c>
      <c r="F32" s="36">
        <v>207.52</v>
      </c>
      <c r="G32" s="36"/>
      <c r="H32" s="36"/>
      <c r="I32" s="36"/>
      <c r="J32" s="36"/>
      <c r="K32" s="36"/>
      <c r="L32" s="36"/>
      <c r="M32" s="37"/>
      <c r="N32" s="37"/>
      <c r="O32" s="37"/>
      <c r="P32" s="37">
        <v>209.44</v>
      </c>
      <c r="Q32" s="37">
        <v>311.97000000000003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827.26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344.71579999999994</v>
      </c>
      <c r="E33" s="22">
        <f t="shared" si="30"/>
        <v>89.902799999999999</v>
      </c>
      <c r="F33" s="22">
        <f t="shared" si="30"/>
        <v>917.23840000000007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925.72479999999996</v>
      </c>
      <c r="Q33" s="22">
        <f t="shared" si="31"/>
        <v>1378.9074000000001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3656.4892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77.989999999999995</v>
      </c>
      <c r="E38" s="20">
        <f t="shared" si="39"/>
        <v>20.34</v>
      </c>
      <c r="F38" s="20">
        <f t="shared" si="39"/>
        <v>207.52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209.44</v>
      </c>
      <c r="Q38" s="20">
        <f t="shared" si="40"/>
        <v>311.97000000000003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827.26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344.71579999999994</v>
      </c>
      <c r="E39" s="19">
        <f t="shared" si="42"/>
        <v>89.902799999999999</v>
      </c>
      <c r="F39" s="19">
        <f t="shared" si="42"/>
        <v>917.23840000000007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925.72479999999996</v>
      </c>
      <c r="Q39" s="19">
        <f t="shared" si="43"/>
        <v>1378.9074000000001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3656.4892</v>
      </c>
    </row>
    <row r="40" spans="1:34" x14ac:dyDescent="0.25">
      <c r="A40" s="13" t="s">
        <v>43</v>
      </c>
      <c r="B40" s="36"/>
      <c r="C40" s="36">
        <v>35.93</v>
      </c>
      <c r="D40" s="36"/>
      <c r="E40" s="36">
        <v>58.23</v>
      </c>
      <c r="F40" s="36">
        <v>52.54</v>
      </c>
      <c r="G40" s="36"/>
      <c r="H40" s="36"/>
      <c r="I40" s="36"/>
      <c r="J40" s="36"/>
      <c r="K40" s="36"/>
      <c r="L40" s="36"/>
      <c r="M40" s="36"/>
      <c r="N40" s="36"/>
      <c r="O40" s="36"/>
      <c r="P40" s="36">
        <v>9.1199999999999992</v>
      </c>
      <c r="Q40" s="36">
        <v>120.1</v>
      </c>
      <c r="R40" s="36">
        <v>212</v>
      </c>
      <c r="S40" s="36"/>
      <c r="T40" s="36"/>
      <c r="U40" s="36"/>
      <c r="V40" s="36"/>
      <c r="W40" s="36">
        <v>117.81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605.73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158.81059999999999</v>
      </c>
      <c r="D41" s="22">
        <f t="shared" si="45"/>
        <v>0</v>
      </c>
      <c r="E41" s="22">
        <f t="shared" si="45"/>
        <v>257.3766</v>
      </c>
      <c r="F41" s="22">
        <f t="shared" si="45"/>
        <v>232.2268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40.310399999999994</v>
      </c>
      <c r="Q41" s="22">
        <f t="shared" si="46"/>
        <v>530.84199999999998</v>
      </c>
      <c r="R41" s="22">
        <f t="shared" si="46"/>
        <v>937.04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520.72019999999998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2677.3265999999994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35.93</v>
      </c>
      <c r="D46" s="20">
        <f t="shared" si="54"/>
        <v>0</v>
      </c>
      <c r="E46" s="20">
        <f t="shared" si="54"/>
        <v>58.23</v>
      </c>
      <c r="F46" s="20">
        <f t="shared" si="54"/>
        <v>52.54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9.1199999999999992</v>
      </c>
      <c r="Q46" s="20">
        <f t="shared" si="55"/>
        <v>120.1</v>
      </c>
      <c r="R46" s="20">
        <f t="shared" si="55"/>
        <v>212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117.81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605.73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158.81059999999999</v>
      </c>
      <c r="D47" s="19">
        <f t="shared" si="57"/>
        <v>0</v>
      </c>
      <c r="E47" s="19">
        <f t="shared" si="57"/>
        <v>257.3766</v>
      </c>
      <c r="F47" s="19">
        <f t="shared" si="57"/>
        <v>232.2268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40.310399999999994</v>
      </c>
      <c r="Q47" s="19">
        <f t="shared" si="58"/>
        <v>530.84199999999998</v>
      </c>
      <c r="R47" s="19">
        <f t="shared" si="58"/>
        <v>937.04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520.72019999999998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2677.3265999999994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1002.09</v>
      </c>
      <c r="C49" s="44">
        <v>737.9</v>
      </c>
      <c r="D49" s="44">
        <v>1152.96</v>
      </c>
      <c r="E49" s="44">
        <v>796.17</v>
      </c>
      <c r="F49" s="44">
        <v>1757.46</v>
      </c>
      <c r="G49" s="44">
        <v>1224.4000000000001</v>
      </c>
      <c r="H49" s="44">
        <v>1072.3599999999999</v>
      </c>
      <c r="I49" s="44">
        <v>1535.2</v>
      </c>
      <c r="J49" s="44"/>
      <c r="K49" s="44"/>
      <c r="L49" s="44">
        <v>55.48</v>
      </c>
      <c r="M49" s="45"/>
      <c r="N49" s="45">
        <v>1005.74</v>
      </c>
      <c r="O49" s="45">
        <v>3200.13</v>
      </c>
      <c r="P49" s="45">
        <v>1250.46</v>
      </c>
      <c r="Q49" s="45">
        <v>876.39</v>
      </c>
      <c r="R49" s="45">
        <v>963.49</v>
      </c>
      <c r="S49" s="45">
        <v>3636.13</v>
      </c>
      <c r="T49" s="45">
        <v>1960.11</v>
      </c>
      <c r="U49" s="45">
        <v>2842.6</v>
      </c>
      <c r="V49" s="45">
        <v>2831.92</v>
      </c>
      <c r="W49" s="45">
        <v>743.83</v>
      </c>
      <c r="X49" s="45">
        <v>251.98</v>
      </c>
      <c r="Y49" s="45">
        <v>803.41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29700.21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150.54</v>
      </c>
      <c r="C53" s="44">
        <v>366.97</v>
      </c>
      <c r="D53" s="44">
        <v>161.9</v>
      </c>
      <c r="E53" s="44">
        <v>140.19999999999999</v>
      </c>
      <c r="F53" s="44"/>
      <c r="G53" s="44"/>
      <c r="H53" s="44">
        <v>78</v>
      </c>
      <c r="I53" s="44">
        <v>209.25</v>
      </c>
      <c r="J53" s="44"/>
      <c r="K53" s="44"/>
      <c r="L53" s="44"/>
      <c r="M53" s="45"/>
      <c r="N53" s="45">
        <v>288.42</v>
      </c>
      <c r="O53" s="45"/>
      <c r="P53" s="45">
        <v>331.33</v>
      </c>
      <c r="Q53" s="45">
        <v>211.35</v>
      </c>
      <c r="R53" s="45"/>
      <c r="S53" s="45"/>
      <c r="T53" s="45">
        <v>905.61</v>
      </c>
      <c r="U53" s="45">
        <v>862.05</v>
      </c>
      <c r="V53" s="45"/>
      <c r="W53" s="45">
        <v>92.44</v>
      </c>
      <c r="X53" s="45"/>
      <c r="Y53" s="45">
        <v>241.21</v>
      </c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4039.27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100.84</v>
      </c>
      <c r="H54" s="44"/>
      <c r="I54" s="44"/>
      <c r="J54" s="44"/>
      <c r="K54" s="44"/>
      <c r="L54" s="44"/>
      <c r="M54" s="45"/>
      <c r="N54" s="45">
        <v>14.35</v>
      </c>
      <c r="O54" s="45"/>
      <c r="P54" s="45"/>
      <c r="Q54" s="45"/>
      <c r="R54" s="45"/>
      <c r="S54" s="45"/>
      <c r="T54" s="45">
        <v>18.59</v>
      </c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133.78</v>
      </c>
    </row>
    <row r="55" spans="1:34" x14ac:dyDescent="0.25">
      <c r="A55" s="17" t="s">
        <v>52</v>
      </c>
      <c r="B55" s="44">
        <v>295.02999999999997</v>
      </c>
      <c r="C55" s="44">
        <v>21.33</v>
      </c>
      <c r="D55" s="44">
        <v>14.85</v>
      </c>
      <c r="E55" s="44"/>
      <c r="F55" s="44">
        <v>16.559999999999999</v>
      </c>
      <c r="G55" s="44">
        <v>237.66</v>
      </c>
      <c r="H55" s="44"/>
      <c r="I55" s="44">
        <v>121.92</v>
      </c>
      <c r="J55" s="44"/>
      <c r="K55" s="44"/>
      <c r="L55" s="44"/>
      <c r="M55" s="45">
        <v>70.930000000000007</v>
      </c>
      <c r="N55" s="45"/>
      <c r="O55" s="45">
        <v>97.14</v>
      </c>
      <c r="P55" s="45"/>
      <c r="Q55" s="45">
        <v>28.24</v>
      </c>
      <c r="R55" s="45"/>
      <c r="S55" s="45">
        <v>292.68</v>
      </c>
      <c r="T55" s="45">
        <v>250.36</v>
      </c>
      <c r="U55" s="45"/>
      <c r="V55" s="45">
        <v>495.61</v>
      </c>
      <c r="W55" s="45">
        <v>93.19</v>
      </c>
      <c r="X55" s="45"/>
      <c r="Y55" s="45">
        <v>9</v>
      </c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2044.5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1490.76</v>
      </c>
      <c r="C64" s="53">
        <f t="shared" ref="C64:AG64" si="61">+C15+C23+C31+C39+C47+C48+C49+C50+C51+C52+C53+C54+C55+C56+C57+C58+C59+C60+C61+C62+C63</f>
        <v>4697.2505999999994</v>
      </c>
      <c r="D64" s="53">
        <f t="shared" si="61"/>
        <v>4450.1857999999993</v>
      </c>
      <c r="E64" s="53">
        <f t="shared" si="61"/>
        <v>5195.3493999999992</v>
      </c>
      <c r="F64" s="53">
        <f t="shared" si="61"/>
        <v>5763.2852000000012</v>
      </c>
      <c r="G64" s="53">
        <f t="shared" si="61"/>
        <v>1681.6000000000001</v>
      </c>
      <c r="H64" s="53">
        <f t="shared" si="61"/>
        <v>1249.8599999999999</v>
      </c>
      <c r="I64" s="53">
        <f t="shared" si="61"/>
        <v>1885.8700000000001</v>
      </c>
      <c r="J64" s="53">
        <f t="shared" si="61"/>
        <v>0</v>
      </c>
      <c r="K64" s="53">
        <f t="shared" si="61"/>
        <v>0</v>
      </c>
      <c r="L64" s="53">
        <f t="shared" si="61"/>
        <v>55.48</v>
      </c>
      <c r="M64" s="53">
        <f t="shared" si="61"/>
        <v>115.13000000000001</v>
      </c>
      <c r="N64" s="53">
        <f t="shared" si="61"/>
        <v>1450.71</v>
      </c>
      <c r="O64" s="53">
        <f t="shared" si="61"/>
        <v>3377.27</v>
      </c>
      <c r="P64" s="53">
        <f t="shared" si="61"/>
        <v>7007.6052</v>
      </c>
      <c r="Q64" s="53">
        <f t="shared" si="61"/>
        <v>9649.7493999999988</v>
      </c>
      <c r="R64" s="53">
        <f t="shared" si="61"/>
        <v>8044.33</v>
      </c>
      <c r="S64" s="53">
        <f t="shared" si="61"/>
        <v>4063.81</v>
      </c>
      <c r="T64" s="53">
        <f t="shared" si="61"/>
        <v>3352.17</v>
      </c>
      <c r="U64" s="53">
        <f t="shared" si="61"/>
        <v>3737.1499999999996</v>
      </c>
      <c r="V64" s="53">
        <f t="shared" si="61"/>
        <v>3397.53</v>
      </c>
      <c r="W64" s="53">
        <f t="shared" si="61"/>
        <v>6661.3601999999992</v>
      </c>
      <c r="X64" s="53">
        <f t="shared" si="61"/>
        <v>259.48</v>
      </c>
      <c r="Y64" s="53">
        <f t="shared" si="61"/>
        <v>1460.08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79046.015799999979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15 D</v>
      </c>
      <c r="N66" s="55" t="str">
        <f t="shared" si="62"/>
        <v>CAJA 1 N</v>
      </c>
      <c r="O66" s="55" t="str">
        <f t="shared" si="62"/>
        <v>CAJA 2 N</v>
      </c>
      <c r="P66" s="55" t="str">
        <f t="shared" si="62"/>
        <v>CAJA 3 N</v>
      </c>
      <c r="Q66" s="55" t="str">
        <f t="shared" si="62"/>
        <v>CAJA 4 N</v>
      </c>
      <c r="R66" s="55" t="str">
        <f t="shared" si="62"/>
        <v>CAJA 5 N</v>
      </c>
      <c r="S66" s="55" t="str">
        <f t="shared" si="62"/>
        <v>CAJA 6 N</v>
      </c>
      <c r="T66" s="55" t="str">
        <f t="shared" si="62"/>
        <v>CAJA 7 N</v>
      </c>
      <c r="U66" s="55" t="str">
        <f t="shared" si="62"/>
        <v>CAJA 8 N</v>
      </c>
      <c r="V66" s="55" t="str">
        <f t="shared" si="62"/>
        <v>CAJA 9 N</v>
      </c>
      <c r="W66" s="55" t="str">
        <f t="shared" si="62"/>
        <v>CAJA 10 N</v>
      </c>
      <c r="X66" s="55" t="str">
        <f t="shared" si="62"/>
        <v>CAJA 12 N</v>
      </c>
      <c r="Y66" s="55" t="str">
        <f t="shared" si="62"/>
        <v>CAJA 14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1490.49</v>
      </c>
      <c r="C67" s="57">
        <f t="shared" ref="C67:L67" si="63">C12</f>
        <v>4693.58</v>
      </c>
      <c r="D67" s="57">
        <f t="shared" si="63"/>
        <v>4346.24</v>
      </c>
      <c r="E67" s="57">
        <f t="shared" si="63"/>
        <v>5143.79</v>
      </c>
      <c r="F67" s="57">
        <f t="shared" si="63"/>
        <v>5761.54</v>
      </c>
      <c r="G67" s="57">
        <f t="shared" si="63"/>
        <v>1681.02</v>
      </c>
      <c r="H67" s="57">
        <f t="shared" si="63"/>
        <v>1250.0899999999999</v>
      </c>
      <c r="I67" s="57">
        <f t="shared" si="63"/>
        <v>1886.77</v>
      </c>
      <c r="J67" s="57">
        <f t="shared" si="63"/>
        <v>0</v>
      </c>
      <c r="K67" s="57">
        <f t="shared" si="63"/>
        <v>0</v>
      </c>
      <c r="L67" s="57">
        <f t="shared" si="63"/>
        <v>55.48</v>
      </c>
      <c r="M67" s="57">
        <f t="shared" ref="M67:AG67" si="64">M12</f>
        <v>115.13</v>
      </c>
      <c r="N67" s="57">
        <f t="shared" si="64"/>
        <v>1451.01</v>
      </c>
      <c r="O67" s="57">
        <f t="shared" si="64"/>
        <v>3377.55</v>
      </c>
      <c r="P67" s="57">
        <f t="shared" si="64"/>
        <v>6552.75</v>
      </c>
      <c r="Q67" s="57">
        <f t="shared" si="64"/>
        <v>9661.27</v>
      </c>
      <c r="R67" s="57">
        <f t="shared" si="64"/>
        <v>7795.42</v>
      </c>
      <c r="S67" s="57">
        <f t="shared" si="64"/>
        <v>4064.04</v>
      </c>
      <c r="T67" s="57">
        <f t="shared" si="64"/>
        <v>3352.37</v>
      </c>
      <c r="U67" s="57">
        <f t="shared" si="64"/>
        <v>3736.99</v>
      </c>
      <c r="V67" s="57">
        <f t="shared" si="64"/>
        <v>3397.36</v>
      </c>
      <c r="W67" s="57">
        <f t="shared" si="64"/>
        <v>5516.69</v>
      </c>
      <c r="X67" s="57">
        <f t="shared" si="64"/>
        <v>259.42</v>
      </c>
      <c r="Y67" s="57">
        <f t="shared" si="64"/>
        <v>1455.47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77044.470000000016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1490.49</v>
      </c>
      <c r="C69" s="59">
        <f t="shared" ref="C69:L69" si="67">+C67+C68</f>
        <v>4693.58</v>
      </c>
      <c r="D69" s="59">
        <f t="shared" si="67"/>
        <v>4346.24</v>
      </c>
      <c r="E69" s="59">
        <f t="shared" si="67"/>
        <v>5143.79</v>
      </c>
      <c r="F69" s="59">
        <f t="shared" si="67"/>
        <v>5761.54</v>
      </c>
      <c r="G69" s="59">
        <f t="shared" si="67"/>
        <v>1681.02</v>
      </c>
      <c r="H69" s="59">
        <f t="shared" si="67"/>
        <v>1250.0899999999999</v>
      </c>
      <c r="I69" s="59">
        <f t="shared" si="67"/>
        <v>1886.77</v>
      </c>
      <c r="J69" s="59">
        <f t="shared" si="67"/>
        <v>0</v>
      </c>
      <c r="K69" s="59">
        <f t="shared" si="67"/>
        <v>0</v>
      </c>
      <c r="L69" s="59">
        <f t="shared" si="67"/>
        <v>55.48</v>
      </c>
      <c r="M69" s="59">
        <f t="shared" ref="M69:AG69" si="68">+M67+M68</f>
        <v>115.13</v>
      </c>
      <c r="N69" s="59">
        <f t="shared" si="68"/>
        <v>1451.01</v>
      </c>
      <c r="O69" s="59">
        <f t="shared" si="68"/>
        <v>3377.55</v>
      </c>
      <c r="P69" s="59">
        <f t="shared" si="68"/>
        <v>6552.75</v>
      </c>
      <c r="Q69" s="59">
        <f t="shared" si="68"/>
        <v>9661.27</v>
      </c>
      <c r="R69" s="59">
        <f t="shared" si="68"/>
        <v>7795.42</v>
      </c>
      <c r="S69" s="59">
        <f t="shared" si="68"/>
        <v>4064.04</v>
      </c>
      <c r="T69" s="59">
        <f t="shared" si="68"/>
        <v>3352.37</v>
      </c>
      <c r="U69" s="59">
        <f t="shared" si="68"/>
        <v>3736.99</v>
      </c>
      <c r="V69" s="59">
        <f t="shared" si="68"/>
        <v>3397.36</v>
      </c>
      <c r="W69" s="59">
        <f t="shared" si="68"/>
        <v>5516.69</v>
      </c>
      <c r="X69" s="59">
        <f t="shared" si="68"/>
        <v>259.42</v>
      </c>
      <c r="Y69" s="59">
        <f t="shared" si="68"/>
        <v>1455.47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77044.470000000016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0.26999999999998181</v>
      </c>
      <c r="C70" s="57">
        <f t="shared" si="69"/>
        <v>3.6705999999994674</v>
      </c>
      <c r="D70" s="57">
        <f t="shared" si="69"/>
        <v>103.94579999999951</v>
      </c>
      <c r="E70" s="57">
        <f t="shared" si="69"/>
        <v>51.559399999999187</v>
      </c>
      <c r="F70" s="57">
        <f t="shared" si="69"/>
        <v>1.7452000000012049</v>
      </c>
      <c r="G70" s="57">
        <f t="shared" si="69"/>
        <v>0.58000000000015461</v>
      </c>
      <c r="H70" s="57">
        <f t="shared" si="69"/>
        <v>-0.23000000000001819</v>
      </c>
      <c r="I70" s="57">
        <f t="shared" si="69"/>
        <v>-0.89999999999986358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-0.29999999999995453</v>
      </c>
      <c r="O70" s="57">
        <f t="shared" si="70"/>
        <v>-0.28000000000020009</v>
      </c>
      <c r="P70" s="57">
        <f t="shared" si="70"/>
        <v>454.85519999999997</v>
      </c>
      <c r="Q70" s="57">
        <f t="shared" si="70"/>
        <v>-11.52060000000165</v>
      </c>
      <c r="R70" s="57">
        <f t="shared" si="70"/>
        <v>248.90999999999985</v>
      </c>
      <c r="S70" s="57">
        <f t="shared" si="70"/>
        <v>-0.23000000000001819</v>
      </c>
      <c r="T70" s="57">
        <f t="shared" si="70"/>
        <v>-0.1999999999998181</v>
      </c>
      <c r="U70" s="57">
        <f t="shared" si="70"/>
        <v>0.15999999999985448</v>
      </c>
      <c r="V70" s="57">
        <f t="shared" si="70"/>
        <v>0.17000000000007276</v>
      </c>
      <c r="W70" s="57">
        <f t="shared" si="70"/>
        <v>1144.6701999999996</v>
      </c>
      <c r="X70" s="57">
        <f t="shared" si="70"/>
        <v>6.0000000000002274E-2</v>
      </c>
      <c r="Y70" s="57">
        <f t="shared" si="70"/>
        <v>4.6099999999999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2001.5457999999971</v>
      </c>
    </row>
    <row r="71" spans="1:34" ht="101.25" customHeight="1" x14ac:dyDescent="0.25">
      <c r="A71" s="77" t="s">
        <v>96</v>
      </c>
      <c r="B71" s="14"/>
      <c r="C71" s="14"/>
      <c r="D71" s="14" t="s">
        <v>124</v>
      </c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 t="s">
        <v>126</v>
      </c>
      <c r="Q71" s="29"/>
      <c r="R71" s="29" t="s">
        <v>127</v>
      </c>
      <c r="S71" s="29"/>
      <c r="T71" s="29"/>
      <c r="U71" s="29"/>
      <c r="V71" s="29"/>
      <c r="W71" s="29" t="s">
        <v>128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9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3706.49</v>
      </c>
      <c r="C12" s="26">
        <v>2356.7800000000002</v>
      </c>
      <c r="D12" s="26">
        <v>1989.48</v>
      </c>
      <c r="E12" s="26">
        <v>1813.99</v>
      </c>
      <c r="F12" s="26">
        <v>989.99</v>
      </c>
      <c r="G12" s="26">
        <v>1615.56</v>
      </c>
      <c r="H12" s="26">
        <v>4577.3100000000004</v>
      </c>
      <c r="I12" s="26">
        <v>4028.84</v>
      </c>
      <c r="J12" s="26">
        <v>2157.6</v>
      </c>
      <c r="K12" s="26">
        <v>2341.85</v>
      </c>
      <c r="L12" s="26">
        <v>1905.28</v>
      </c>
      <c r="M12" s="26">
        <v>1608.96</v>
      </c>
      <c r="N12" s="26">
        <v>3782.69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32874.819999999992</v>
      </c>
      <c r="AI12" s="26">
        <v>33226.39</v>
      </c>
      <c r="AJ12" s="69">
        <f>+AI12-AH12</f>
        <v>351.57000000000698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>
        <v>12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38</v>
      </c>
      <c r="C15" s="23">
        <v>11.5</v>
      </c>
      <c r="D15" s="23">
        <v>55</v>
      </c>
      <c r="E15" s="23">
        <v>172.5</v>
      </c>
      <c r="F15" s="23">
        <v>13</v>
      </c>
      <c r="G15" s="23">
        <v>0</v>
      </c>
      <c r="H15" s="23">
        <v>56.6</v>
      </c>
      <c r="I15" s="23"/>
      <c r="J15" s="23">
        <v>178.5</v>
      </c>
      <c r="K15" s="23">
        <v>150.5</v>
      </c>
      <c r="L15" s="23">
        <v>277</v>
      </c>
      <c r="M15" s="23">
        <v>98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1050.5999999999999</v>
      </c>
    </row>
    <row r="16" spans="1:36" s="32" customFormat="1" x14ac:dyDescent="0.25">
      <c r="A16" s="30" t="s">
        <v>20</v>
      </c>
      <c r="B16" s="31">
        <v>470</v>
      </c>
      <c r="C16" s="31">
        <v>198</v>
      </c>
      <c r="D16" s="31">
        <v>0</v>
      </c>
      <c r="E16" s="31">
        <v>1</v>
      </c>
      <c r="F16" s="31">
        <v>0</v>
      </c>
      <c r="G16" s="31">
        <v>170</v>
      </c>
      <c r="H16" s="31">
        <v>845</v>
      </c>
      <c r="I16" s="31">
        <v>651</v>
      </c>
      <c r="J16" s="31"/>
      <c r="K16" s="31"/>
      <c r="L16" s="31"/>
      <c r="M16" s="31"/>
      <c r="N16" s="31">
        <v>590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2925</v>
      </c>
      <c r="AJ16" s="70"/>
    </row>
    <row r="17" spans="1:36" s="47" customFormat="1" x14ac:dyDescent="0.25">
      <c r="A17" s="46" t="s">
        <v>27</v>
      </c>
      <c r="B17" s="22">
        <f>B16*$B$8</f>
        <v>2077.4</v>
      </c>
      <c r="C17" s="22">
        <f>C16*$B$8</f>
        <v>875.16</v>
      </c>
      <c r="D17" s="22">
        <f t="shared" ref="D17:AG17" si="2">D16*$B$8</f>
        <v>0</v>
      </c>
      <c r="E17" s="22">
        <f t="shared" si="2"/>
        <v>4.42</v>
      </c>
      <c r="F17" s="22">
        <f t="shared" si="2"/>
        <v>0</v>
      </c>
      <c r="G17" s="22">
        <f t="shared" si="2"/>
        <v>751.4</v>
      </c>
      <c r="H17" s="22">
        <f t="shared" si="2"/>
        <v>3734.9</v>
      </c>
      <c r="I17" s="22">
        <f t="shared" si="2"/>
        <v>2877.42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2607.8000000000002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12928.5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470</v>
      </c>
      <c r="C22" s="20">
        <f t="shared" ref="C22:AG23" si="5">+C16+C18+C20</f>
        <v>198</v>
      </c>
      <c r="D22" s="20">
        <f t="shared" si="5"/>
        <v>0</v>
      </c>
      <c r="E22" s="20">
        <f t="shared" si="5"/>
        <v>1</v>
      </c>
      <c r="F22" s="20">
        <f t="shared" si="5"/>
        <v>0</v>
      </c>
      <c r="G22" s="20">
        <f t="shared" si="5"/>
        <v>170</v>
      </c>
      <c r="H22" s="20">
        <f t="shared" si="5"/>
        <v>845</v>
      </c>
      <c r="I22" s="20">
        <f t="shared" si="5"/>
        <v>651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590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2925</v>
      </c>
    </row>
    <row r="23" spans="1:36" s="47" customFormat="1" x14ac:dyDescent="0.25">
      <c r="A23" s="48" t="s">
        <v>26</v>
      </c>
      <c r="B23" s="19">
        <f>+B17+B19+B21</f>
        <v>2077.4</v>
      </c>
      <c r="C23" s="19">
        <f t="shared" si="5"/>
        <v>875.16</v>
      </c>
      <c r="D23" s="19">
        <f t="shared" si="5"/>
        <v>0</v>
      </c>
      <c r="E23" s="19">
        <f t="shared" si="5"/>
        <v>4.42</v>
      </c>
      <c r="F23" s="19">
        <f t="shared" si="5"/>
        <v>0</v>
      </c>
      <c r="G23" s="19">
        <f t="shared" si="5"/>
        <v>751.4</v>
      </c>
      <c r="H23" s="19">
        <f t="shared" si="5"/>
        <v>3734.9</v>
      </c>
      <c r="I23" s="19">
        <f t="shared" si="5"/>
        <v>2877.42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2607.8000000000002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12928.5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13.29</v>
      </c>
      <c r="D32" s="36"/>
      <c r="E32" s="36"/>
      <c r="F32" s="36"/>
      <c r="G32" s="36"/>
      <c r="H32" s="36"/>
      <c r="I32" s="36">
        <v>36.270000000000003</v>
      </c>
      <c r="J32" s="36"/>
      <c r="K32" s="36"/>
      <c r="L32" s="36"/>
      <c r="M32" s="37"/>
      <c r="N32" s="37">
        <v>89.73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139.29000000000002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58.741799999999998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160.3134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396.60660000000001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615.66180000000008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13.29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36.270000000000003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89.73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139.29000000000002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58.741799999999998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160.3134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396.60660000000001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615.66180000000008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26.77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118.32339999999999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118.32339999999999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26.77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118.32339999999999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118.32339999999999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797.66</v>
      </c>
      <c r="C49" s="44">
        <v>980.61</v>
      </c>
      <c r="D49" s="44">
        <v>564.08000000000004</v>
      </c>
      <c r="E49" s="44">
        <v>1281.78</v>
      </c>
      <c r="F49" s="44">
        <v>949.57</v>
      </c>
      <c r="G49" s="44">
        <v>373.07</v>
      </c>
      <c r="H49" s="44">
        <v>491.14</v>
      </c>
      <c r="I49" s="44">
        <v>1007.02</v>
      </c>
      <c r="J49" s="44">
        <v>1586.3</v>
      </c>
      <c r="K49" s="44">
        <v>1036.05</v>
      </c>
      <c r="L49" s="44">
        <v>1637.92</v>
      </c>
      <c r="M49" s="45">
        <v>1511.89</v>
      </c>
      <c r="N49" s="45">
        <v>923.08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13140.17</v>
      </c>
    </row>
    <row r="50" spans="1:34" x14ac:dyDescent="0.25">
      <c r="A50" s="17" t="s">
        <v>1</v>
      </c>
      <c r="B50" s="44">
        <v>743.12</v>
      </c>
      <c r="C50" s="44"/>
      <c r="D50" s="44">
        <v>0</v>
      </c>
      <c r="E50" s="44"/>
      <c r="F50" s="44"/>
      <c r="G50" s="44"/>
      <c r="H50" s="44"/>
      <c r="I50" s="44"/>
      <c r="J50" s="44"/>
      <c r="K50" s="44">
        <v>383.26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1126.3800000000001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263.24</v>
      </c>
      <c r="D52" s="44">
        <v>660.74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923.98</v>
      </c>
    </row>
    <row r="53" spans="1:34" x14ac:dyDescent="0.25">
      <c r="A53" s="17" t="s">
        <v>18</v>
      </c>
      <c r="B53" s="44">
        <v>98.2</v>
      </c>
      <c r="C53" s="44">
        <v>183.39</v>
      </c>
      <c r="D53" s="44">
        <v>441.34</v>
      </c>
      <c r="E53" s="44">
        <v>235.2</v>
      </c>
      <c r="F53" s="44">
        <v>0</v>
      </c>
      <c r="G53" s="44">
        <v>489.49</v>
      </c>
      <c r="H53" s="44">
        <v>170.19</v>
      </c>
      <c r="I53" s="44">
        <v>113.36</v>
      </c>
      <c r="J53" s="44">
        <v>381.49</v>
      </c>
      <c r="K53" s="44">
        <v>576</v>
      </c>
      <c r="L53" s="44"/>
      <c r="M53" s="45"/>
      <c r="N53" s="45">
        <v>87.81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2776.47</v>
      </c>
    </row>
    <row r="54" spans="1:34" x14ac:dyDescent="0.25">
      <c r="A54" s="17" t="s">
        <v>114</v>
      </c>
      <c r="B54" s="44"/>
      <c r="C54" s="44"/>
      <c r="D54" s="44">
        <v>63.31</v>
      </c>
      <c r="E54" s="44"/>
      <c r="F54" s="44"/>
      <c r="G54" s="44"/>
      <c r="H54" s="44">
        <v>20.27</v>
      </c>
      <c r="I54" s="44"/>
      <c r="J54" s="44"/>
      <c r="K54" s="44">
        <v>82.23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165.81</v>
      </c>
    </row>
    <row r="55" spans="1:34" x14ac:dyDescent="0.25">
      <c r="A55" s="17" t="s">
        <v>52</v>
      </c>
      <c r="B55" s="44">
        <v>9.67</v>
      </c>
      <c r="C55" s="44">
        <v>17.68</v>
      </c>
      <c r="D55" s="44">
        <v>57.12</v>
      </c>
      <c r="E55" s="44">
        <v>120.01</v>
      </c>
      <c r="F55" s="44">
        <v>30.63</v>
      </c>
      <c r="G55" s="44">
        <v>83.08</v>
      </c>
      <c r="H55" s="44">
        <v>96.48</v>
      </c>
      <c r="I55" s="44">
        <v>96.82</v>
      </c>
      <c r="J55" s="44">
        <v>12.96</v>
      </c>
      <c r="K55" s="44">
        <v>113.75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638.20000000000005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>
        <v>159.06</v>
      </c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159.06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3764.0499999999997</v>
      </c>
      <c r="C64" s="53">
        <f t="shared" ref="C64:AG64" si="21">+C15+C23+C31+C39+C47+C48+C49+C50+C51+C52+C53+C54+C55+C56+C57+C58+C59+C60+C61+C62+C63</f>
        <v>2390.3217999999997</v>
      </c>
      <c r="D64" s="53">
        <f t="shared" si="21"/>
        <v>2000.6499999999999</v>
      </c>
      <c r="E64" s="53">
        <f t="shared" si="21"/>
        <v>1813.91</v>
      </c>
      <c r="F64" s="53">
        <f t="shared" si="21"/>
        <v>993.2</v>
      </c>
      <c r="G64" s="53">
        <f t="shared" si="21"/>
        <v>1697.04</v>
      </c>
      <c r="H64" s="53">
        <f t="shared" si="21"/>
        <v>4687.9034000000001</v>
      </c>
      <c r="I64" s="53">
        <f t="shared" si="21"/>
        <v>4254.9333999999999</v>
      </c>
      <c r="J64" s="53">
        <f t="shared" si="21"/>
        <v>2159.25</v>
      </c>
      <c r="K64" s="53">
        <f t="shared" si="21"/>
        <v>2341.79</v>
      </c>
      <c r="L64" s="53">
        <f t="shared" si="21"/>
        <v>1914.92</v>
      </c>
      <c r="M64" s="53">
        <f t="shared" si="21"/>
        <v>1609.89</v>
      </c>
      <c r="N64" s="53">
        <f t="shared" si="21"/>
        <v>4015.2966000000001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33643.155200000001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3706.49</v>
      </c>
      <c r="C67" s="57">
        <f t="shared" ref="C67:L67" si="23">C12</f>
        <v>2356.7800000000002</v>
      </c>
      <c r="D67" s="57">
        <f t="shared" si="23"/>
        <v>1989.48</v>
      </c>
      <c r="E67" s="57">
        <f t="shared" si="23"/>
        <v>1813.99</v>
      </c>
      <c r="F67" s="57">
        <f t="shared" si="23"/>
        <v>989.99</v>
      </c>
      <c r="G67" s="57">
        <f t="shared" si="23"/>
        <v>1615.56</v>
      </c>
      <c r="H67" s="57">
        <f t="shared" si="23"/>
        <v>4577.3100000000004</v>
      </c>
      <c r="I67" s="57">
        <f t="shared" si="23"/>
        <v>4028.84</v>
      </c>
      <c r="J67" s="57">
        <f t="shared" si="23"/>
        <v>2157.6</v>
      </c>
      <c r="K67" s="57">
        <f t="shared" si="23"/>
        <v>2341.85</v>
      </c>
      <c r="L67" s="57">
        <f t="shared" si="23"/>
        <v>1905.28</v>
      </c>
      <c r="M67" s="57">
        <f t="shared" si="22"/>
        <v>1608.96</v>
      </c>
      <c r="N67" s="57">
        <f t="shared" si="22"/>
        <v>3782.69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32874.819999999992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12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3706.49</v>
      </c>
      <c r="C69" s="59">
        <f t="shared" ref="C69:AG69" si="25">+C67+C68</f>
        <v>2356.7800000000002</v>
      </c>
      <c r="D69" s="59">
        <f t="shared" si="25"/>
        <v>2001.48</v>
      </c>
      <c r="E69" s="59">
        <f t="shared" si="25"/>
        <v>1813.99</v>
      </c>
      <c r="F69" s="59">
        <f t="shared" si="25"/>
        <v>989.99</v>
      </c>
      <c r="G69" s="59">
        <f t="shared" si="25"/>
        <v>1615.56</v>
      </c>
      <c r="H69" s="59">
        <f t="shared" si="25"/>
        <v>4577.3100000000004</v>
      </c>
      <c r="I69" s="59">
        <f t="shared" si="25"/>
        <v>4028.84</v>
      </c>
      <c r="J69" s="59">
        <f t="shared" si="25"/>
        <v>2157.6</v>
      </c>
      <c r="K69" s="59">
        <f t="shared" si="25"/>
        <v>2341.85</v>
      </c>
      <c r="L69" s="59">
        <f t="shared" si="25"/>
        <v>1905.28</v>
      </c>
      <c r="M69" s="59">
        <f t="shared" si="25"/>
        <v>1608.96</v>
      </c>
      <c r="N69" s="59">
        <f t="shared" si="25"/>
        <v>3782.69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32886.819999999992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57.559999999999945</v>
      </c>
      <c r="C70" s="57">
        <f t="shared" si="26"/>
        <v>33.541799999999512</v>
      </c>
      <c r="D70" s="57">
        <f t="shared" si="26"/>
        <v>-0.83000000000015461</v>
      </c>
      <c r="E70" s="57">
        <f t="shared" si="26"/>
        <v>-7.999999999992724E-2</v>
      </c>
      <c r="F70" s="57">
        <f t="shared" si="26"/>
        <v>3.2100000000000364</v>
      </c>
      <c r="G70" s="57">
        <f t="shared" si="26"/>
        <v>81.480000000000018</v>
      </c>
      <c r="H70" s="57">
        <f t="shared" si="26"/>
        <v>110.59339999999975</v>
      </c>
      <c r="I70" s="57">
        <f t="shared" si="26"/>
        <v>226.09339999999975</v>
      </c>
      <c r="J70" s="57">
        <f t="shared" si="26"/>
        <v>1.6500000000000909</v>
      </c>
      <c r="K70" s="57">
        <f t="shared" si="26"/>
        <v>-5.999999999994543E-2</v>
      </c>
      <c r="L70" s="57">
        <f t="shared" si="26"/>
        <v>9.6400000000001</v>
      </c>
      <c r="M70" s="57">
        <f t="shared" si="26"/>
        <v>0.93000000000006366</v>
      </c>
      <c r="N70" s="57">
        <f t="shared" si="26"/>
        <v>232.60660000000007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756.3351999999993</v>
      </c>
    </row>
    <row r="71" spans="1:34" ht="112.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 t="s">
        <v>131</v>
      </c>
      <c r="H71" s="14" t="s">
        <v>133</v>
      </c>
      <c r="I71" s="14" t="s">
        <v>134</v>
      </c>
      <c r="J71" s="14"/>
      <c r="K71" s="14"/>
      <c r="L71" s="14"/>
      <c r="M71" s="29"/>
      <c r="N71" s="29" t="s">
        <v>135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130</v>
      </c>
      <c r="G72" s="12" t="s">
        <v>132</v>
      </c>
      <c r="N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69" sqref="A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7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7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7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7" x14ac:dyDescent="0.25">
      <c r="B4" s="82" t="s">
        <v>109</v>
      </c>
      <c r="C4" s="82"/>
      <c r="D4" s="82"/>
      <c r="E4" s="82"/>
      <c r="F4" s="82"/>
      <c r="G4" s="82"/>
      <c r="H4" s="82"/>
    </row>
    <row r="6" spans="1:37" x14ac:dyDescent="0.25">
      <c r="A6" s="1" t="s">
        <v>12</v>
      </c>
      <c r="B6" s="10">
        <v>44660</v>
      </c>
      <c r="D6" s="12" t="s">
        <v>13</v>
      </c>
      <c r="E6" s="2"/>
      <c r="F6" s="3"/>
      <c r="G6" s="3"/>
      <c r="AK6" s="78">
        <v>44660</v>
      </c>
    </row>
    <row r="8" spans="1:37" x14ac:dyDescent="0.25">
      <c r="A8" s="1" t="s">
        <v>21</v>
      </c>
      <c r="B8" s="2">
        <v>4.42</v>
      </c>
      <c r="C8" s="1" t="s">
        <v>38</v>
      </c>
      <c r="D8" s="2"/>
      <c r="AK8" s="12">
        <v>4.42</v>
      </c>
    </row>
    <row r="9" spans="1:37" x14ac:dyDescent="0.25">
      <c r="A9" s="1" t="s">
        <v>22</v>
      </c>
      <c r="B9" s="24"/>
      <c r="C9" s="1" t="s">
        <v>39</v>
      </c>
      <c r="D9" s="24"/>
    </row>
    <row r="10" spans="1:37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7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59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7" ht="19.5" customHeight="1" x14ac:dyDescent="0.25">
      <c r="A12" s="25" t="s">
        <v>89</v>
      </c>
      <c r="B12" s="26">
        <v>3081.82</v>
      </c>
      <c r="C12" s="26">
        <v>4087.66</v>
      </c>
      <c r="D12" s="26">
        <v>716.28</v>
      </c>
      <c r="E12" s="26">
        <v>169.9</v>
      </c>
      <c r="F12" s="26">
        <v>1418.79</v>
      </c>
      <c r="G12" s="26">
        <v>1352.26</v>
      </c>
      <c r="H12" s="26">
        <v>744.33</v>
      </c>
      <c r="I12" s="26">
        <v>159.75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11730.789999999999</v>
      </c>
      <c r="AI12" s="26">
        <v>11873.83</v>
      </c>
      <c r="AJ12" s="69">
        <f>+AI12-AH12</f>
        <v>143.04000000000087</v>
      </c>
    </row>
    <row r="13" spans="1:37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7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7" x14ac:dyDescent="0.25">
      <c r="A15" s="13" t="s">
        <v>0</v>
      </c>
      <c r="B15" s="23">
        <v>41</v>
      </c>
      <c r="C15" s="23">
        <v>54.5</v>
      </c>
      <c r="D15" s="23">
        <v>28.5</v>
      </c>
      <c r="E15" s="23">
        <v>34.200000000000003</v>
      </c>
      <c r="F15" s="23">
        <v>176.4</v>
      </c>
      <c r="G15" s="23">
        <v>13</v>
      </c>
      <c r="H15" s="23">
        <v>138</v>
      </c>
      <c r="I15" s="23">
        <v>17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502.6</v>
      </c>
    </row>
    <row r="16" spans="1:37" s="32" customFormat="1" x14ac:dyDescent="0.25">
      <c r="A16" s="30" t="s">
        <v>20</v>
      </c>
      <c r="B16" s="31">
        <v>480</v>
      </c>
      <c r="C16" s="31">
        <v>697</v>
      </c>
      <c r="D16" s="31">
        <v>1</v>
      </c>
      <c r="E16" s="31">
        <v>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1182</v>
      </c>
      <c r="AJ16" s="70"/>
    </row>
    <row r="17" spans="1:36" s="47" customFormat="1" x14ac:dyDescent="0.25">
      <c r="A17" s="46" t="s">
        <v>27</v>
      </c>
      <c r="B17" s="22">
        <f>B16*$B$8</f>
        <v>2121.6</v>
      </c>
      <c r="C17" s="22">
        <f>C16*$B$8</f>
        <v>3080.74</v>
      </c>
      <c r="D17" s="22">
        <f t="shared" ref="D17:AG17" si="2">D16*$B$8</f>
        <v>4.42</v>
      </c>
      <c r="E17" s="22">
        <f t="shared" si="2"/>
        <v>17.68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5224.4400000000005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480</v>
      </c>
      <c r="C22" s="20">
        <f t="shared" ref="C22:AG23" si="5">+C16+C18+C20</f>
        <v>697</v>
      </c>
      <c r="D22" s="20">
        <f t="shared" si="5"/>
        <v>1</v>
      </c>
      <c r="E22" s="20">
        <f t="shared" si="5"/>
        <v>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1182</v>
      </c>
    </row>
    <row r="23" spans="1:36" s="47" customFormat="1" x14ac:dyDescent="0.25">
      <c r="A23" s="48" t="s">
        <v>26</v>
      </c>
      <c r="B23" s="19">
        <f>+B17+B19+B21</f>
        <v>2121.6</v>
      </c>
      <c r="C23" s="19">
        <f t="shared" si="5"/>
        <v>3080.74</v>
      </c>
      <c r="D23" s="19">
        <f t="shared" si="5"/>
        <v>4.42</v>
      </c>
      <c r="E23" s="19">
        <f t="shared" si="5"/>
        <v>17.68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5224.4400000000005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730.15</v>
      </c>
      <c r="C49" s="44">
        <v>796.95</v>
      </c>
      <c r="D49" s="44">
        <v>670.68</v>
      </c>
      <c r="E49" s="44">
        <v>106.01</v>
      </c>
      <c r="F49" s="44">
        <v>1000.63</v>
      </c>
      <c r="G49" s="44">
        <v>1111.0999999999999</v>
      </c>
      <c r="H49" s="44">
        <v>557.96</v>
      </c>
      <c r="I49" s="44">
        <v>142.21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5115.6900000000005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262.04000000000002</v>
      </c>
      <c r="C53" s="44">
        <v>240.27</v>
      </c>
      <c r="D53" s="44">
        <v>13.17</v>
      </c>
      <c r="E53" s="44">
        <v>11.92</v>
      </c>
      <c r="F53" s="44">
        <v>242.52</v>
      </c>
      <c r="G53" s="44">
        <v>58.74</v>
      </c>
      <c r="H53" s="44">
        <v>39.76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868.42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65.91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65.91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>
        <v>9.7799999999999994</v>
      </c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9.7799999999999994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3154.79</v>
      </c>
      <c r="C64" s="53">
        <f t="shared" ref="C64:AG64" si="21">+C15+C23+C31+C39+C47+C48+C49+C50+C51+C52+C53+C54+C55+C56+C57+C58+C59+C60+C61+C62+C63</f>
        <v>4172.46</v>
      </c>
      <c r="D64" s="53">
        <f t="shared" si="21"/>
        <v>716.76999999999987</v>
      </c>
      <c r="E64" s="53">
        <f t="shared" si="21"/>
        <v>169.81</v>
      </c>
      <c r="F64" s="53">
        <f t="shared" si="21"/>
        <v>1419.55</v>
      </c>
      <c r="G64" s="53">
        <f t="shared" si="21"/>
        <v>1248.75</v>
      </c>
      <c r="H64" s="53">
        <f t="shared" si="21"/>
        <v>745.5</v>
      </c>
      <c r="I64" s="53">
        <f t="shared" si="21"/>
        <v>159.21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11786.839999999998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3081.82</v>
      </c>
      <c r="C67" s="57">
        <f t="shared" ref="C67:L67" si="23">C12</f>
        <v>4087.66</v>
      </c>
      <c r="D67" s="57">
        <f t="shared" si="23"/>
        <v>716.28</v>
      </c>
      <c r="E67" s="57">
        <f t="shared" si="23"/>
        <v>169.9</v>
      </c>
      <c r="F67" s="57">
        <f t="shared" si="23"/>
        <v>1418.79</v>
      </c>
      <c r="G67" s="57">
        <f t="shared" si="23"/>
        <v>1352.26</v>
      </c>
      <c r="H67" s="57">
        <f t="shared" si="23"/>
        <v>744.33</v>
      </c>
      <c r="I67" s="57">
        <f t="shared" si="23"/>
        <v>159.75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11730.789999999999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3081.82</v>
      </c>
      <c r="C69" s="59">
        <f t="shared" ref="C69:AG69" si="25">+C67+C68</f>
        <v>4087.66</v>
      </c>
      <c r="D69" s="59">
        <f t="shared" si="25"/>
        <v>716.28</v>
      </c>
      <c r="E69" s="59">
        <f t="shared" si="25"/>
        <v>169.9</v>
      </c>
      <c r="F69" s="59">
        <f t="shared" si="25"/>
        <v>1418.79</v>
      </c>
      <c r="G69" s="59">
        <f t="shared" si="25"/>
        <v>1352.26</v>
      </c>
      <c r="H69" s="59">
        <f t="shared" si="25"/>
        <v>744.33</v>
      </c>
      <c r="I69" s="59">
        <f t="shared" si="25"/>
        <v>159.75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11730.789999999999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72.9699999999998</v>
      </c>
      <c r="C70" s="57">
        <f t="shared" si="26"/>
        <v>84.800000000000182</v>
      </c>
      <c r="D70" s="57">
        <f t="shared" si="26"/>
        <v>0.48999999999989541</v>
      </c>
      <c r="E70" s="57">
        <f t="shared" si="26"/>
        <v>-9.0000000000003411E-2</v>
      </c>
      <c r="F70" s="57">
        <f t="shared" si="26"/>
        <v>0.75999999999999091</v>
      </c>
      <c r="G70" s="57">
        <f t="shared" si="26"/>
        <v>-103.50999999999999</v>
      </c>
      <c r="H70" s="57">
        <f t="shared" si="26"/>
        <v>1.1699999999999591</v>
      </c>
      <c r="I70" s="57">
        <f t="shared" si="26"/>
        <v>-0.53999999999999204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56.049999999999841</v>
      </c>
    </row>
    <row r="71" spans="1:34" ht="95.25" customHeight="1" x14ac:dyDescent="0.25">
      <c r="A71" s="77" t="s">
        <v>96</v>
      </c>
      <c r="B71" s="14" t="s">
        <v>137</v>
      </c>
      <c r="C71" s="14" t="s">
        <v>137</v>
      </c>
      <c r="D71" s="14"/>
      <c r="E71" s="14"/>
      <c r="F71" s="14"/>
      <c r="G71" s="14" t="s">
        <v>138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M56" sqref="AM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922.55</v>
      </c>
      <c r="C12" s="26">
        <v>1021.99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1944.54</v>
      </c>
      <c r="AI12" s="26">
        <v>1955.92</v>
      </c>
      <c r="AJ12" s="69">
        <f>+AI12-AH12</f>
        <v>11.380000000000109</v>
      </c>
    </row>
    <row r="13" spans="1:36" ht="19.5" customHeight="1" x14ac:dyDescent="0.25">
      <c r="A13" s="25" t="s">
        <v>117</v>
      </c>
      <c r="B13" s="26">
        <v>12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/>
      <c r="C15" s="23">
        <v>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</v>
      </c>
    </row>
    <row r="16" spans="1:36" s="32" customFormat="1" x14ac:dyDescent="0.25">
      <c r="A16" s="30" t="s">
        <v>20</v>
      </c>
      <c r="B16" s="31">
        <v>50</v>
      </c>
      <c r="C16" s="31">
        <v>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</v>
      </c>
      <c r="AJ16" s="70"/>
    </row>
    <row r="17" spans="1:36" s="47" customFormat="1" x14ac:dyDescent="0.25">
      <c r="A17" s="46" t="s">
        <v>27</v>
      </c>
      <c r="B17" s="22">
        <f>B16*$B$8</f>
        <v>221</v>
      </c>
      <c r="C17" s="22">
        <f>C16*$B$8</f>
        <v>207.74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428.74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</v>
      </c>
    </row>
    <row r="23" spans="1:36" s="47" customFormat="1" x14ac:dyDescent="0.25">
      <c r="A23" s="48" t="s">
        <v>26</v>
      </c>
      <c r="B23" s="19">
        <f>+B17+B19+B21</f>
        <v>221</v>
      </c>
      <c r="C23" s="19">
        <f t="shared" si="5"/>
        <v>207.74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428.74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7.36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7.36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32.531199999999998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32.531199999999998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7.36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7.36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32.531199999999998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32.531199999999998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631.75</v>
      </c>
      <c r="C49" s="44">
        <v>705.13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1336.88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77.510000000000005</v>
      </c>
      <c r="C53" s="44">
        <v>58.59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136.10000000000002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22.4</v>
      </c>
      <c r="C55" s="44">
        <v>19.850000000000001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952.66</v>
      </c>
      <c r="C64" s="53">
        <f t="shared" ref="C64:AG64" si="21">+C15+C23+C31+C39+C47+C48+C49+C50+C51+C52+C53+C54+C55+C56+C57+C58+C59+C60+C61+C62+C63</f>
        <v>1027.8412000000001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1980.5012000000002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922.55</v>
      </c>
      <c r="C67" s="57">
        <f t="shared" ref="C67:L67" si="23">C12</f>
        <v>1021.99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1944.54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940.55</v>
      </c>
      <c r="C69" s="59">
        <f t="shared" ref="C69:AG69" si="25">+C67+C68</f>
        <v>1033.99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1974.54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12.110000000000014</v>
      </c>
      <c r="C70" s="57">
        <f t="shared" si="26"/>
        <v>-6.1487999999999374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5.9612000000000762</v>
      </c>
    </row>
    <row r="71" spans="1:34" ht="102.75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F75" sqref="F7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699.27</v>
      </c>
      <c r="C12" s="26">
        <v>373.82</v>
      </c>
      <c r="D12" s="26">
        <v>1670.63</v>
      </c>
      <c r="E12" s="26">
        <v>3477.61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6221.33</v>
      </c>
      <c r="AI12" s="26"/>
      <c r="AJ12" s="69">
        <f>+AI12-AH12</f>
        <v>-6221.33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14.5</v>
      </c>
      <c r="C15" s="23"/>
      <c r="D15" s="23">
        <v>23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37.5</v>
      </c>
    </row>
    <row r="16" spans="1:36" s="32" customFormat="1" x14ac:dyDescent="0.25">
      <c r="A16" s="30" t="s">
        <v>20</v>
      </c>
      <c r="B16" s="31">
        <v>60</v>
      </c>
      <c r="C16" s="31">
        <v>38</v>
      </c>
      <c r="D16" s="31">
        <v>220</v>
      </c>
      <c r="E16" s="31">
        <v>562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880</v>
      </c>
      <c r="AJ16" s="70"/>
    </row>
    <row r="17" spans="1:36" s="47" customFormat="1" x14ac:dyDescent="0.25">
      <c r="A17" s="46" t="s">
        <v>27</v>
      </c>
      <c r="B17" s="22">
        <f>B16*$B$8</f>
        <v>265.2</v>
      </c>
      <c r="C17" s="22">
        <f>C16*$B$8</f>
        <v>167.96</v>
      </c>
      <c r="D17" s="22">
        <f t="shared" ref="D17:AG17" si="2">D16*$B$8</f>
        <v>972.4</v>
      </c>
      <c r="E17" s="22">
        <f t="shared" si="2"/>
        <v>2484.04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3889.6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</v>
      </c>
      <c r="C22" s="20">
        <f t="shared" ref="C22:AG23" si="5">+C16+C18+C20</f>
        <v>38</v>
      </c>
      <c r="D22" s="20">
        <f t="shared" si="5"/>
        <v>220</v>
      </c>
      <c r="E22" s="20">
        <f t="shared" si="5"/>
        <v>562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880</v>
      </c>
    </row>
    <row r="23" spans="1:36" s="47" customFormat="1" x14ac:dyDescent="0.25">
      <c r="A23" s="48" t="s">
        <v>26</v>
      </c>
      <c r="B23" s="19">
        <f>+B17+B19+B21</f>
        <v>265.2</v>
      </c>
      <c r="C23" s="19">
        <f t="shared" si="5"/>
        <v>167.96</v>
      </c>
      <c r="D23" s="19">
        <f t="shared" si="5"/>
        <v>972.4</v>
      </c>
      <c r="E23" s="19">
        <f t="shared" si="5"/>
        <v>2484.04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3889.6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2.5</v>
      </c>
      <c r="C40" s="36"/>
      <c r="D40" s="36"/>
      <c r="E40" s="36">
        <v>14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16.5</v>
      </c>
    </row>
    <row r="41" spans="1:34" s="47" customFormat="1" x14ac:dyDescent="0.25">
      <c r="A41" s="46" t="s">
        <v>44</v>
      </c>
      <c r="B41" s="22">
        <f>B40*$B$8</f>
        <v>11.05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61.879999999999995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72.929999999999993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2.5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16.5</v>
      </c>
    </row>
    <row r="47" spans="1:34" s="47" customFormat="1" x14ac:dyDescent="0.25">
      <c r="A47" s="48" t="s">
        <v>48</v>
      </c>
      <c r="B47" s="19">
        <f>+B41+B43+B45</f>
        <v>11.05</v>
      </c>
      <c r="C47" s="19">
        <f t="shared" si="19"/>
        <v>0</v>
      </c>
      <c r="D47" s="19">
        <f t="shared" si="19"/>
        <v>0</v>
      </c>
      <c r="E47" s="19">
        <f t="shared" si="19"/>
        <v>61.879999999999995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72.929999999999993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345.87</v>
      </c>
      <c r="C49" s="44">
        <v>140.33000000000001</v>
      </c>
      <c r="D49" s="44">
        <v>672.1</v>
      </c>
      <c r="E49" s="44">
        <v>872.71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2031.0100000000002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55.94</v>
      </c>
      <c r="C53" s="44"/>
      <c r="D53" s="44"/>
      <c r="E53" s="44">
        <v>91.24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147.18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8.84</v>
      </c>
      <c r="C55" s="44">
        <v>72.48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81.320000000000007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701.4</v>
      </c>
      <c r="C64" s="53">
        <f t="shared" ref="C64:AG64" si="21">+C15+C23+C31+C39+C47+C48+C49+C50+C51+C52+C53+C54+C55+C56+C57+C58+C59+C60+C61+C62+C63</f>
        <v>380.77000000000004</v>
      </c>
      <c r="D64" s="53">
        <f t="shared" si="21"/>
        <v>1667.5</v>
      </c>
      <c r="E64" s="53">
        <f t="shared" si="21"/>
        <v>3509.87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6259.54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699.27</v>
      </c>
      <c r="C67" s="57">
        <f t="shared" ref="C67:L67" si="23">C12</f>
        <v>373.82</v>
      </c>
      <c r="D67" s="57">
        <f t="shared" si="23"/>
        <v>1670.63</v>
      </c>
      <c r="E67" s="57">
        <f t="shared" si="23"/>
        <v>3477.61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6221.33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699.27</v>
      </c>
      <c r="C69" s="59">
        <f t="shared" ref="C69:AG69" si="25">+C67+C68</f>
        <v>373.82</v>
      </c>
      <c r="D69" s="59">
        <f t="shared" si="25"/>
        <v>1670.63</v>
      </c>
      <c r="E69" s="59">
        <f t="shared" si="25"/>
        <v>3477.61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6221.33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2.1299999999999955</v>
      </c>
      <c r="C70" s="57">
        <f t="shared" si="26"/>
        <v>6.9500000000000455</v>
      </c>
      <c r="D70" s="57">
        <f t="shared" si="26"/>
        <v>-3.1300000000001091</v>
      </c>
      <c r="E70" s="57">
        <f t="shared" si="26"/>
        <v>32.259999999999764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38.209999999999695</v>
      </c>
    </row>
    <row r="71" spans="1:34" ht="96" customHeight="1" x14ac:dyDescent="0.25">
      <c r="A71" s="77" t="s">
        <v>96</v>
      </c>
      <c r="B71" s="14"/>
      <c r="C71" s="14" t="s">
        <v>141</v>
      </c>
      <c r="D71" s="14" t="s">
        <v>142</v>
      </c>
      <c r="E71" s="14" t="s">
        <v>143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47" sqref="AI4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55</v>
      </c>
      <c r="F11" s="5" t="s">
        <v>57</v>
      </c>
      <c r="G11" s="5" t="s">
        <v>57</v>
      </c>
      <c r="H11" s="5" t="s">
        <v>59</v>
      </c>
      <c r="I11" s="5" t="s">
        <v>59</v>
      </c>
      <c r="J11" s="5" t="s">
        <v>54</v>
      </c>
      <c r="K11" s="5" t="s">
        <v>56</v>
      </c>
      <c r="L11" s="5" t="s">
        <v>58</v>
      </c>
      <c r="M11" s="5" t="s">
        <v>60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1108.56</v>
      </c>
      <c r="C12" s="26">
        <v>597.6</v>
      </c>
      <c r="D12" s="26">
        <v>338.87</v>
      </c>
      <c r="E12" s="26">
        <v>786.55</v>
      </c>
      <c r="F12" s="26">
        <v>1591.36</v>
      </c>
      <c r="G12" s="26">
        <v>917.95</v>
      </c>
      <c r="H12" s="26">
        <v>914.28</v>
      </c>
      <c r="I12" s="26">
        <v>1073.6400000000001</v>
      </c>
      <c r="J12" s="26">
        <v>2640.31</v>
      </c>
      <c r="K12" s="26">
        <v>3547.99</v>
      </c>
      <c r="L12" s="26">
        <v>2406.84</v>
      </c>
      <c r="M12" s="26">
        <v>1328.81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17252.759999999998</v>
      </c>
      <c r="AI12" s="26"/>
      <c r="AJ12" s="69">
        <f>+AI12-AH12</f>
        <v>-17252.759999999998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39.5</v>
      </c>
      <c r="C15" s="23">
        <v>32.4</v>
      </c>
      <c r="D15" s="23">
        <v>28.5</v>
      </c>
      <c r="E15" s="23">
        <v>22.5</v>
      </c>
      <c r="F15" s="23"/>
      <c r="G15" s="23">
        <v>39.5</v>
      </c>
      <c r="H15" s="23">
        <v>55</v>
      </c>
      <c r="I15" s="23">
        <v>76</v>
      </c>
      <c r="J15" s="23">
        <v>157.5</v>
      </c>
      <c r="K15" s="23">
        <v>312</v>
      </c>
      <c r="L15" s="23">
        <v>76.599999999999994</v>
      </c>
      <c r="M15" s="23">
        <v>220.5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1060</v>
      </c>
    </row>
    <row r="16" spans="1:36" s="32" customFormat="1" x14ac:dyDescent="0.25">
      <c r="A16" s="30" t="s">
        <v>20</v>
      </c>
      <c r="B16" s="31">
        <v>86</v>
      </c>
      <c r="C16" s="31">
        <v>32</v>
      </c>
      <c r="D16" s="31">
        <v>19</v>
      </c>
      <c r="E16" s="31">
        <v>79</v>
      </c>
      <c r="F16" s="31">
        <v>187</v>
      </c>
      <c r="G16" s="31">
        <v>110</v>
      </c>
      <c r="H16" s="31">
        <v>35</v>
      </c>
      <c r="I16" s="31">
        <v>5</v>
      </c>
      <c r="J16" s="31">
        <v>265</v>
      </c>
      <c r="K16" s="31">
        <v>337</v>
      </c>
      <c r="L16" s="31">
        <v>272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1427</v>
      </c>
      <c r="AJ16" s="70"/>
    </row>
    <row r="17" spans="1:36" s="47" customFormat="1" x14ac:dyDescent="0.25">
      <c r="A17" s="46" t="s">
        <v>27</v>
      </c>
      <c r="B17" s="22">
        <f>B16*$B$8</f>
        <v>380.12</v>
      </c>
      <c r="C17" s="22">
        <f>C16*$B$8</f>
        <v>141.44</v>
      </c>
      <c r="D17" s="22">
        <f t="shared" ref="D17:AG17" si="2">D16*$B$8</f>
        <v>83.98</v>
      </c>
      <c r="E17" s="22">
        <f t="shared" si="2"/>
        <v>349.18</v>
      </c>
      <c r="F17" s="22">
        <f t="shared" si="2"/>
        <v>826.54</v>
      </c>
      <c r="G17" s="22">
        <f t="shared" si="2"/>
        <v>486.2</v>
      </c>
      <c r="H17" s="22">
        <f t="shared" si="2"/>
        <v>154.69999999999999</v>
      </c>
      <c r="I17" s="22">
        <f t="shared" si="2"/>
        <v>22.1</v>
      </c>
      <c r="J17" s="22">
        <f t="shared" si="2"/>
        <v>1171.3</v>
      </c>
      <c r="K17" s="22">
        <f t="shared" si="2"/>
        <v>1489.54</v>
      </c>
      <c r="L17" s="22">
        <f t="shared" si="2"/>
        <v>1202.24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6307.3399999999992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32</v>
      </c>
      <c r="D22" s="20">
        <f t="shared" si="5"/>
        <v>19</v>
      </c>
      <c r="E22" s="20">
        <f t="shared" si="5"/>
        <v>79</v>
      </c>
      <c r="F22" s="20">
        <f t="shared" si="5"/>
        <v>187</v>
      </c>
      <c r="G22" s="20">
        <f t="shared" si="5"/>
        <v>110</v>
      </c>
      <c r="H22" s="20">
        <f t="shared" si="5"/>
        <v>35</v>
      </c>
      <c r="I22" s="20">
        <f t="shared" si="5"/>
        <v>5</v>
      </c>
      <c r="J22" s="20">
        <f t="shared" si="5"/>
        <v>265</v>
      </c>
      <c r="K22" s="20">
        <f t="shared" si="5"/>
        <v>337</v>
      </c>
      <c r="L22" s="20">
        <f t="shared" si="5"/>
        <v>272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1427</v>
      </c>
    </row>
    <row r="23" spans="1:36" s="47" customFormat="1" x14ac:dyDescent="0.25">
      <c r="A23" s="48" t="s">
        <v>26</v>
      </c>
      <c r="B23" s="19">
        <f>+B17+B19+B21</f>
        <v>380.12</v>
      </c>
      <c r="C23" s="19">
        <f t="shared" si="5"/>
        <v>141.44</v>
      </c>
      <c r="D23" s="19">
        <f t="shared" si="5"/>
        <v>83.98</v>
      </c>
      <c r="E23" s="19">
        <f t="shared" si="5"/>
        <v>349.18</v>
      </c>
      <c r="F23" s="19">
        <f t="shared" si="5"/>
        <v>826.54</v>
      </c>
      <c r="G23" s="19">
        <f t="shared" si="5"/>
        <v>486.2</v>
      </c>
      <c r="H23" s="19">
        <f t="shared" si="5"/>
        <v>154.69999999999999</v>
      </c>
      <c r="I23" s="19">
        <f t="shared" si="5"/>
        <v>22.1</v>
      </c>
      <c r="J23" s="19">
        <f t="shared" si="5"/>
        <v>1171.3</v>
      </c>
      <c r="K23" s="19">
        <f t="shared" si="5"/>
        <v>1489.54</v>
      </c>
      <c r="L23" s="19">
        <f t="shared" si="5"/>
        <v>1202.24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6307.3399999999992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10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44.2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44.2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44.2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44.2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609.89</v>
      </c>
      <c r="C49" s="44">
        <v>424.43</v>
      </c>
      <c r="D49" s="44"/>
      <c r="E49" s="44"/>
      <c r="F49" s="44"/>
      <c r="G49" s="44"/>
      <c r="H49" s="44">
        <v>706.03</v>
      </c>
      <c r="I49" s="44">
        <v>651.64</v>
      </c>
      <c r="J49" s="44">
        <v>998.01</v>
      </c>
      <c r="K49" s="44"/>
      <c r="L49" s="44"/>
      <c r="M49" s="45">
        <v>1109.6300000000001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4499.63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71.83</v>
      </c>
      <c r="E52" s="44">
        <v>138.97999999999999</v>
      </c>
      <c r="F52" s="44">
        <v>669.84</v>
      </c>
      <c r="G52" s="44">
        <v>387.1</v>
      </c>
      <c r="H52" s="44"/>
      <c r="I52" s="44"/>
      <c r="J52" s="44"/>
      <c r="K52" s="44">
        <v>1546.63</v>
      </c>
      <c r="L52" s="44">
        <v>939.71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3754.09</v>
      </c>
    </row>
    <row r="53" spans="1:34" x14ac:dyDescent="0.25">
      <c r="A53" s="17" t="s">
        <v>18</v>
      </c>
      <c r="B53" s="44">
        <v>89.43</v>
      </c>
      <c r="C53" s="44"/>
      <c r="D53" s="44">
        <v>156.27000000000001</v>
      </c>
      <c r="E53" s="44">
        <v>285.72000000000003</v>
      </c>
      <c r="F53" s="44">
        <v>170.51</v>
      </c>
      <c r="G53" s="44">
        <v>20.350000000000001</v>
      </c>
      <c r="H53" s="44"/>
      <c r="I53" s="44"/>
      <c r="J53" s="44">
        <v>219.96</v>
      </c>
      <c r="K53" s="44">
        <v>245.12</v>
      </c>
      <c r="L53" s="44">
        <v>178.77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1366.13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>
        <v>324.45</v>
      </c>
      <c r="J55" s="44">
        <v>134.19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458.64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>
        <v>5</v>
      </c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1118.94</v>
      </c>
      <c r="C64" s="53">
        <f t="shared" ref="C64:AG64" si="21">+C15+C23+C31+C39+C47+C48+C49+C50+C51+C52+C53+C54+C55+C56+C57+C58+C59+C60+C61+C62+C63</f>
        <v>598.27</v>
      </c>
      <c r="D64" s="53">
        <f t="shared" si="21"/>
        <v>340.58000000000004</v>
      </c>
      <c r="E64" s="53">
        <f t="shared" si="21"/>
        <v>796.38</v>
      </c>
      <c r="F64" s="53">
        <f t="shared" si="21"/>
        <v>1666.89</v>
      </c>
      <c r="G64" s="53">
        <f t="shared" si="21"/>
        <v>933.15000000000009</v>
      </c>
      <c r="H64" s="53">
        <f t="shared" si="21"/>
        <v>915.73</v>
      </c>
      <c r="I64" s="53">
        <f t="shared" si="21"/>
        <v>1074.19</v>
      </c>
      <c r="J64" s="53">
        <f t="shared" si="21"/>
        <v>2680.96</v>
      </c>
      <c r="K64" s="53">
        <f t="shared" si="21"/>
        <v>3593.29</v>
      </c>
      <c r="L64" s="53">
        <f t="shared" si="21"/>
        <v>2446.52</v>
      </c>
      <c r="M64" s="53">
        <f t="shared" si="21"/>
        <v>1330.13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17495.030000000002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D</v>
      </c>
      <c r="F66" s="55" t="str">
        <f t="shared" si="22"/>
        <v>CAJA 3 D</v>
      </c>
      <c r="G66" s="55" t="str">
        <f t="shared" si="22"/>
        <v>CAJA 3 D</v>
      </c>
      <c r="H66" s="55" t="str">
        <f t="shared" si="22"/>
        <v>CAJA 4 D</v>
      </c>
      <c r="I66" s="55" t="str">
        <f t="shared" si="22"/>
        <v>CAJA 4 D</v>
      </c>
      <c r="J66" s="55" t="str">
        <f t="shared" si="22"/>
        <v>CAJA 1 N</v>
      </c>
      <c r="K66" s="55" t="str">
        <f t="shared" si="22"/>
        <v>CAJA 2 N</v>
      </c>
      <c r="L66" s="55" t="str">
        <f t="shared" si="22"/>
        <v>CAJA 3 N</v>
      </c>
      <c r="M66" s="55" t="str">
        <f t="shared" si="22"/>
        <v>CAJA 4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1108.56</v>
      </c>
      <c r="C67" s="57">
        <f t="shared" ref="C67:L67" si="23">C12</f>
        <v>597.6</v>
      </c>
      <c r="D67" s="57">
        <f t="shared" si="23"/>
        <v>338.87</v>
      </c>
      <c r="E67" s="57">
        <f t="shared" si="23"/>
        <v>786.55</v>
      </c>
      <c r="F67" s="57">
        <f t="shared" si="23"/>
        <v>1591.36</v>
      </c>
      <c r="G67" s="57">
        <f t="shared" si="23"/>
        <v>917.95</v>
      </c>
      <c r="H67" s="57">
        <f t="shared" si="23"/>
        <v>914.28</v>
      </c>
      <c r="I67" s="57">
        <f t="shared" si="23"/>
        <v>1073.6400000000001</v>
      </c>
      <c r="J67" s="57">
        <f t="shared" si="23"/>
        <v>2640.31</v>
      </c>
      <c r="K67" s="57">
        <f t="shared" si="23"/>
        <v>3547.99</v>
      </c>
      <c r="L67" s="57">
        <f t="shared" si="23"/>
        <v>2406.84</v>
      </c>
      <c r="M67" s="57">
        <f t="shared" si="22"/>
        <v>1328.81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17252.759999999998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1108.56</v>
      </c>
      <c r="C69" s="59">
        <f t="shared" ref="C69:AG69" si="25">+C67+C68</f>
        <v>597.6</v>
      </c>
      <c r="D69" s="59">
        <f t="shared" si="25"/>
        <v>338.87</v>
      </c>
      <c r="E69" s="59">
        <f t="shared" si="25"/>
        <v>786.55</v>
      </c>
      <c r="F69" s="59">
        <f t="shared" si="25"/>
        <v>1591.36</v>
      </c>
      <c r="G69" s="59">
        <f t="shared" si="25"/>
        <v>917.95</v>
      </c>
      <c r="H69" s="59">
        <f t="shared" si="25"/>
        <v>914.28</v>
      </c>
      <c r="I69" s="59">
        <f t="shared" si="25"/>
        <v>1073.6400000000001</v>
      </c>
      <c r="J69" s="59">
        <f t="shared" si="25"/>
        <v>2640.31</v>
      </c>
      <c r="K69" s="59">
        <f t="shared" si="25"/>
        <v>3547.99</v>
      </c>
      <c r="L69" s="59">
        <f t="shared" si="25"/>
        <v>2406.84</v>
      </c>
      <c r="M69" s="59">
        <f t="shared" si="25"/>
        <v>1328.81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17252.759999999998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10.380000000000109</v>
      </c>
      <c r="C70" s="57">
        <f t="shared" si="26"/>
        <v>0.66999999999995907</v>
      </c>
      <c r="D70" s="57">
        <f t="shared" si="26"/>
        <v>1.7100000000000364</v>
      </c>
      <c r="E70" s="57">
        <f t="shared" si="26"/>
        <v>9.8300000000000409</v>
      </c>
      <c r="F70" s="57">
        <f t="shared" si="26"/>
        <v>75.5300000000002</v>
      </c>
      <c r="G70" s="57">
        <f t="shared" si="26"/>
        <v>15.200000000000045</v>
      </c>
      <c r="H70" s="57">
        <f t="shared" si="26"/>
        <v>1.4500000000000455</v>
      </c>
      <c r="I70" s="57">
        <f t="shared" si="26"/>
        <v>0.54999999999995453</v>
      </c>
      <c r="J70" s="57">
        <f t="shared" si="26"/>
        <v>40.650000000000091</v>
      </c>
      <c r="K70" s="57">
        <f t="shared" si="26"/>
        <v>45.300000000000182</v>
      </c>
      <c r="L70" s="57">
        <f t="shared" si="26"/>
        <v>39.679999999999836</v>
      </c>
      <c r="M70" s="57">
        <f t="shared" si="26"/>
        <v>1.3200000000001637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242.27000000000066</v>
      </c>
    </row>
    <row r="71" spans="1:34" ht="94.5" customHeight="1" x14ac:dyDescent="0.25">
      <c r="A71" s="77" t="s">
        <v>96</v>
      </c>
      <c r="B71" s="14"/>
      <c r="C71" s="14" t="s">
        <v>144</v>
      </c>
      <c r="D71" s="14" t="s">
        <v>144</v>
      </c>
      <c r="E71" s="14" t="s">
        <v>145</v>
      </c>
      <c r="F71" s="14" t="s">
        <v>125</v>
      </c>
      <c r="G71" s="14" t="s">
        <v>146</v>
      </c>
      <c r="H71" s="14"/>
      <c r="I71" s="14"/>
      <c r="J71" s="14"/>
      <c r="K71" s="14" t="s">
        <v>148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>
        <v>1.32</v>
      </c>
      <c r="G72" s="12" t="s">
        <v>147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2022-04-18T18:56:17Z</dcterms:modified>
</cp:coreProperties>
</file>