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P64" i="152"/>
  <c r="P70" i="152" s="1"/>
  <c r="AH23" i="149"/>
  <c r="F11" i="145" s="1"/>
  <c r="AF64" i="152"/>
  <c r="AF70" i="152" s="1"/>
  <c r="H64" i="152"/>
  <c r="H70" i="152" s="1"/>
  <c r="I64" i="150"/>
  <c r="I70" i="150" s="1"/>
  <c r="B64" i="150"/>
  <c r="B70" i="150" s="1"/>
  <c r="B64" i="149"/>
  <c r="B70" i="149" s="1"/>
  <c r="AH23" i="151"/>
  <c r="H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U39" i="40"/>
  <c r="AG23" i="40"/>
  <c r="U23" i="40"/>
  <c r="T47" i="40"/>
  <c r="AB47" i="40"/>
  <c r="AF39" i="40"/>
  <c r="AB39" i="40"/>
  <c r="X39" i="40"/>
  <c r="T39" i="40"/>
  <c r="Z39" i="40"/>
  <c r="Y69" i="40"/>
  <c r="W39" i="40"/>
  <c r="V23" i="40"/>
  <c r="AD47" i="40"/>
  <c r="Y39" i="40"/>
  <c r="Z23" i="40"/>
  <c r="V47" i="40"/>
  <c r="AC39" i="40"/>
  <c r="AF47" i="40"/>
  <c r="X47" i="40"/>
  <c r="AD23" i="40"/>
  <c r="Z47" i="40"/>
  <c r="AG3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L69" i="40" l="1"/>
  <c r="T64" i="40"/>
  <c r="V64" i="40"/>
  <c r="V70" i="40" s="1"/>
  <c r="P47" i="40"/>
  <c r="D69" i="40"/>
  <c r="AE64" i="40"/>
  <c r="AE70" i="40" s="1"/>
  <c r="Q39" i="40"/>
  <c r="M39" i="40"/>
  <c r="AG64" i="40"/>
  <c r="AG70" i="40" s="1"/>
  <c r="X64" i="40"/>
  <c r="X70" i="40" s="1"/>
  <c r="AF70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M64" i="40" s="1"/>
  <c r="M70" i="40" s="1"/>
  <c r="S64" i="40" l="1"/>
  <c r="S70" i="40" s="1"/>
  <c r="O64" i="40"/>
  <c r="O70" i="40" s="1"/>
  <c r="AH69" i="40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G23" i="40"/>
  <c r="E23" i="40"/>
  <c r="E31" i="40"/>
  <c r="L39" i="40"/>
  <c r="J39" i="40"/>
  <c r="F39" i="40"/>
  <c r="I47" i="40"/>
  <c r="E47" i="40"/>
  <c r="K47" i="40"/>
  <c r="G47" i="40"/>
  <c r="C47" i="40"/>
  <c r="I23" i="40"/>
  <c r="H39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H64" i="40" l="1"/>
  <c r="H70" i="40" s="1"/>
  <c r="L64" i="40"/>
  <c r="L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<sst xmlns="http://schemas.openxmlformats.org/spreadsheetml/2006/main" count="803" uniqueCount="168">
  <si>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</si>
  <si>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</si>
  <si>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</si>
  <si>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</si>
  <si>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</si>
  <si>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</si>
  <si>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</si>
  <si>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</si>
  <si>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</si>
  <si>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</si>
  <si>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</si>
  <si>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</si>
  <si>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</si>
  <si>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</si>
  <si>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</si>
  <si>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</si>
  <si>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</si>
  <si>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</si>
  <si>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</si>
  <si>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</si>
  <si>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</si>
  <si>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</si>
  <si>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</si>
  <si>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</si>
  <si>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</si>
  <si>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</si>
  <si>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</si>
  <si>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</si>
  <si>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</si>
  <si>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</si>
  <si>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</si>
  <si>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</si>
  <si>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</si>
  <si>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</si>
  <si>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</si>
  <si>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</si>
  <si>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</si>
  <si>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</si>
  <si>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</si>
  <si>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</si>
  <si>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</si>
  <si>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</si>
  <si>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</si>
  <si>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</si>
  <si>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</si>
  <si>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</si>
  <si>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</si>
  <si>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</si>
  <si>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</si>
  <si>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</si>
  <si>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</si>
  <si>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</si>
  <si>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</si>
  <si>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</si>
  <si>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</si>
  <si>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</si>
  <si>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</si>
  <si>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</si>
  <si>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</si>
  <si>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</si>
  <si>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</si>
  <si>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</si>
  <si>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</si>
  <si>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</si>
  <si>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</si>
  <si>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</si>
  <si>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</si>
  <si>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</si>
  <si>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</si>
  <si>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</si>
  <si>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</si>
  <si>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</si>
  <si>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</si>
  <si>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</si>
  <si>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</si>
  <si>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</si>
  <si>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</si>
  <si>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</si>
  <si>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</si>
  <si>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</si>
  <si>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</si>
  <si>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</si>
  <si>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</si>
  <si>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</si>
  <si>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</si>
  <si>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</si>
  <si>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</si>
  <si>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</si>
  <si>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</si>
  <si>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</si>
  <si>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</si>
  <si>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</si>
  <si>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</si>
  <si>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</si>
  <si>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</si>
  <si>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</si>
  <si>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</si>
  <si>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</si>
  <si>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</si>
  <si>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</si>
  <si>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</si>
  <si>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</si>
  <si>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</si>
  <si>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</si>
  <si>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</si>
  <si>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</si>
  <si>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</si>
  <si>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</si>
  <si>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</si>
  <si>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</si>
  <si>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</si>
  <si>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</si>
  <si>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</si>
  <si>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</si>
  <si>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</si>
  <si>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</si>
  <si>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</si>
  <si>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</si>
  <si>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</si>
  <si>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</si>
  <si>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</si>
  <si>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MAL REGISTRO DE 2.27</t>
  </si>
  <si>
    <t>12.00PERIODICO</t>
  </si>
  <si>
    <t>DEB. BANCAMIGA</t>
  </si>
  <si>
    <t xml:space="preserve">32.50F/C NOTA A </t>
  </si>
  <si>
    <t>CREDIRTO 1.27$</t>
  </si>
  <si>
    <t>17.00F/C</t>
  </si>
  <si>
    <t xml:space="preserve">22.00F/C FALTANTE </t>
  </si>
  <si>
    <t xml:space="preserve">9.51EN DEBITO </t>
  </si>
  <si>
    <t>CUENTA NO COBRADA</t>
  </si>
  <si>
    <t xml:space="preserve">28.00F/C </t>
  </si>
  <si>
    <t>59.00F/C</t>
  </si>
  <si>
    <t>36.00F/C</t>
  </si>
  <si>
    <t>MAL REGISTRO DE</t>
  </si>
  <si>
    <t>1.27$</t>
  </si>
  <si>
    <t>MAL REGISTRO DE 2.54$</t>
  </si>
  <si>
    <t>SOBRANTE DE 60</t>
  </si>
  <si>
    <t>PERTENECE A CAJA 09</t>
  </si>
  <si>
    <t xml:space="preserve">MAL REGISTRO DE </t>
  </si>
  <si>
    <t>0.37$</t>
  </si>
  <si>
    <t>FONDO  DE 18.00</t>
  </si>
  <si>
    <t>CUENTA COBRADA POR</t>
  </si>
  <si>
    <t>MAS #0360</t>
  </si>
  <si>
    <t xml:space="preserve">50.47BS FALTANTE DE </t>
  </si>
  <si>
    <t>20$</t>
  </si>
  <si>
    <t>FALTANTE DE 60</t>
  </si>
  <si>
    <t xml:space="preserve">ES EL SOBRANTE DE </t>
  </si>
  <si>
    <t>CAJA 06</t>
  </si>
  <si>
    <t>1.26NOTA A CREDITO</t>
  </si>
  <si>
    <t>60.50F/C</t>
  </si>
  <si>
    <t xml:space="preserve">FALTANTE ES EL </t>
  </si>
  <si>
    <t>SOBRANTE DE CAJA 10</t>
  </si>
  <si>
    <t>2F/C</t>
  </si>
  <si>
    <t>34.60F/C</t>
  </si>
  <si>
    <t>12.50F/C</t>
  </si>
  <si>
    <t>SOBRANTE  PRTENECE</t>
  </si>
  <si>
    <t>A CAJA 3</t>
  </si>
  <si>
    <t xml:space="preserve">NOTA A CREDITO </t>
  </si>
  <si>
    <t>6.50F/C</t>
  </si>
  <si>
    <t>148.50F/C</t>
  </si>
  <si>
    <t>52.50F/C</t>
  </si>
  <si>
    <t>47.40F/C</t>
  </si>
  <si>
    <t>37.00F/C</t>
  </si>
  <si>
    <t>61.50F/C</t>
  </si>
  <si>
    <t>24.50F/C</t>
  </si>
  <si>
    <t>sobrante es faltante de caja 02tarde 45.00bs</t>
  </si>
  <si>
    <t>faltante sobra en caja 01tarde 45.00bs</t>
  </si>
  <si>
    <t>faltante por que la cajera repuso el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</si>
</sst>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77878.209999999977</v>
      </c>
      <c r="C2" s="43">
        <f>MODELO!AH12</f>
        <v>29545.85</v>
      </c>
      <c r="D2" s="43">
        <f>EXQUISITECES!AH12</f>
        <v>10286.73</v>
      </c>
      <c r="E2" s="43">
        <f>HOYADA!AH12</f>
        <v>11137</v>
      </c>
      <c r="F2" s="43">
        <f>FARMASTOP!AH12</f>
        <v>2302.6800000000003</v>
      </c>
      <c r="G2" s="43">
        <f>BOCAS!AH12</f>
        <v>7684.07</v>
      </c>
      <c r="H2" s="43">
        <f>LAGUNETICA!AH12</f>
        <v>16215.64</v>
      </c>
      <c r="I2" s="43">
        <f>SANANTONIO!AH12</f>
        <v>0</v>
      </c>
      <c r="J2" s="43">
        <f>SUM(B2:I2)</f>
        <v>155050.18</v>
      </c>
    </row>
    <row r="3" spans="1:10" x14ac:dyDescent="0.25">
      <c r="A3" s="46" t="s">
        <v>0</v>
      </c>
      <c r="B3" s="43">
        <f>AUTOMERCADO!AH15</f>
        <v>1376.9</v>
      </c>
      <c r="C3" s="43">
        <f>MODELO!AH15</f>
        <v>301.89999999999998</v>
      </c>
      <c r="D3" s="43">
        <f>EXQUISITECES!AH15</f>
        <v>108.2</v>
      </c>
      <c r="E3" s="43">
        <f>HOYADA!AH15</f>
        <v>741.5</v>
      </c>
      <c r="F3" s="43">
        <f>FARMASTOP!AH15</f>
        <v>95.5</v>
      </c>
      <c r="G3" s="43">
        <f>BOCAS!AH15</f>
        <v>17</v>
      </c>
      <c r="H3" s="43">
        <f>LAGUNETICA!AH15</f>
        <v>668.1</v>
      </c>
      <c r="I3" s="43">
        <f>SANANTONIO!AH15</f>
        <v>0</v>
      </c>
      <c r="J3" s="43">
        <f t="shared" ref="J3:J52" si="0">SUM(B3:I3)</f>
        <v>3309.1</v>
      </c>
    </row>
    <row r="4" spans="1:10" x14ac:dyDescent="0.25">
      <c r="A4" s="73" t="s">
        <v>20</v>
      </c>
      <c r="B4" s="43">
        <f>AUTOMERCADO!AH16</f>
        <v>7202</v>
      </c>
      <c r="C4" s="43">
        <f>MODELO!AH16</f>
        <v>2850</v>
      </c>
      <c r="D4" s="43">
        <f>EXQUISITECES!AH16</f>
        <v>1047</v>
      </c>
      <c r="E4" s="43">
        <f>HOYADA!AH16</f>
        <v>821</v>
      </c>
      <c r="F4" s="43">
        <f>FARMASTOP!AH16</f>
        <v>161</v>
      </c>
      <c r="G4" s="43">
        <f>BOCAS!AH16</f>
        <v>1035</v>
      </c>
      <c r="H4" s="43">
        <f>LAGUNETICA!AH16</f>
        <v>1410</v>
      </c>
      <c r="I4" s="43">
        <f>SANANTONIO!AH16</f>
        <v>0</v>
      </c>
      <c r="J4" s="43">
        <f t="shared" si="0"/>
        <v>14526</v>
      </c>
    </row>
    <row r="5" spans="1:10" x14ac:dyDescent="0.25">
      <c r="A5" s="46" t="s">
        <v>27</v>
      </c>
      <c r="B5" s="43">
        <f>AUTOMERCADO!AH17</f>
        <v>31832.84</v>
      </c>
      <c r="C5" s="43">
        <f>MODELO!AH17</f>
        <v>12597.000000000002</v>
      </c>
      <c r="D5" s="43">
        <f>EXQUISITECES!AH17</f>
        <v>4627.74</v>
      </c>
      <c r="E5" s="43">
        <f>HOYADA!AH17</f>
        <v>3628.8199999999997</v>
      </c>
      <c r="F5" s="43">
        <f>FARMASTOP!AH17</f>
        <v>711.61999999999989</v>
      </c>
      <c r="G5" s="43">
        <f>BOCAS!AH17</f>
        <v>4522.95</v>
      </c>
      <c r="H5" s="43">
        <f>LAGUNETICA!AH17</f>
        <v>6232.1999999999989</v>
      </c>
      <c r="I5" s="43">
        <f>SANANTONIO!AH17</f>
        <v>0</v>
      </c>
      <c r="J5" s="43">
        <f t="shared" si="0"/>
        <v>64153.17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7202</v>
      </c>
      <c r="C10" s="43">
        <f>MODELO!AH22</f>
        <v>2850</v>
      </c>
      <c r="D10" s="43">
        <f>EXQUISITECES!AH22</f>
        <v>1047</v>
      </c>
      <c r="E10" s="43">
        <f>HOYADA!AH22</f>
        <v>821</v>
      </c>
      <c r="F10" s="43">
        <f>FARMASTOP!AH22</f>
        <v>161</v>
      </c>
      <c r="G10" s="43">
        <f>BOCAS!AH22</f>
        <v>1035</v>
      </c>
      <c r="H10" s="43">
        <f>LAGUNETICA!AH22</f>
        <v>1410</v>
      </c>
      <c r="I10" s="43">
        <f>SANANTONIO!AH22</f>
        <v>0</v>
      </c>
      <c r="J10" s="43">
        <f t="shared" si="0"/>
        <v>14526</v>
      </c>
    </row>
    <row r="11" spans="1:10" x14ac:dyDescent="0.25">
      <c r="A11" s="48" t="s">
        <v>26</v>
      </c>
      <c r="B11" s="43">
        <f>AUTOMERCADO!AH23</f>
        <v>31832.84</v>
      </c>
      <c r="C11" s="43">
        <f>MODELO!AH23</f>
        <v>12597.000000000002</v>
      </c>
      <c r="D11" s="43">
        <f>EXQUISITECES!AH23</f>
        <v>4627.74</v>
      </c>
      <c r="E11" s="43">
        <f>HOYADA!AH23</f>
        <v>3628.8199999999997</v>
      </c>
      <c r="F11" s="43">
        <f>FARMASTOP!AH23</f>
        <v>711.61999999999989</v>
      </c>
      <c r="G11" s="43">
        <f>BOCAS!AH23</f>
        <v>4522.95</v>
      </c>
      <c r="H11" s="43">
        <f>LAGUNETICA!AH23</f>
        <v>6232.1999999999989</v>
      </c>
      <c r="I11" s="43">
        <f>SANANTONIO!AH23</f>
        <v>0</v>
      </c>
      <c r="J11" s="43">
        <f t="shared" si="0"/>
        <v>64153.17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431.16999999999996</v>
      </c>
      <c r="C20" s="43">
        <f>MODELO!AH32</f>
        <v>115.27</v>
      </c>
      <c r="D20" s="43">
        <f>EXQUISITECES!AH32</f>
        <v>0</v>
      </c>
      <c r="E20" s="43">
        <f>HOYADA!AH32</f>
        <v>31.88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578.31999999999994</v>
      </c>
    </row>
    <row r="21" spans="1:10" x14ac:dyDescent="0.25">
      <c r="A21" s="46" t="s">
        <v>35</v>
      </c>
      <c r="B21" s="43">
        <f>AUTOMERCADO!AH33</f>
        <v>1905.7713999999999</v>
      </c>
      <c r="C21" s="43">
        <f>MODELO!AH33</f>
        <v>509.49339999999995</v>
      </c>
      <c r="D21" s="43">
        <f>EXQUISITECES!AH33</f>
        <v>0</v>
      </c>
      <c r="E21" s="43">
        <f>HOYADA!AH33</f>
        <v>140.90959999999998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2556.1743999999999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431.16999999999996</v>
      </c>
      <c r="C26" s="43">
        <f>MODELO!AH38</f>
        <v>115.27</v>
      </c>
      <c r="D26" s="43">
        <f>EXQUISITECES!AH38</f>
        <v>0</v>
      </c>
      <c r="E26" s="43">
        <f>HOYADA!AH38</f>
        <v>31.88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578.31999999999994</v>
      </c>
    </row>
    <row r="27" spans="1:10" x14ac:dyDescent="0.25">
      <c r="A27" s="48" t="s">
        <v>42</v>
      </c>
      <c r="B27" s="43">
        <f>AUTOMERCADO!AH39</f>
        <v>1905.7713999999999</v>
      </c>
      <c r="C27" s="43">
        <f>MODELO!AH39</f>
        <v>509.49339999999995</v>
      </c>
      <c r="D27" s="43">
        <f>EXQUISITECES!AH39</f>
        <v>0</v>
      </c>
      <c r="E27" s="43">
        <f>HOYADA!AH39</f>
        <v>140.90959999999998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2556.1743999999999</v>
      </c>
    </row>
    <row r="28" spans="1:10" x14ac:dyDescent="0.25">
      <c r="A28" s="46" t="s">
        <v>43</v>
      </c>
      <c r="B28" s="43">
        <f>AUTOMERCADO!AH40</f>
        <v>421.53000000000003</v>
      </c>
      <c r="C28" s="43">
        <f>MODELO!AH40</f>
        <v>85.94</v>
      </c>
      <c r="D28" s="43">
        <f>EXQUISITECES!AH40</f>
        <v>9.31</v>
      </c>
      <c r="E28" s="43">
        <f>HOYADA!AH40</f>
        <v>49.9</v>
      </c>
      <c r="F28" s="43">
        <f>FARMASTOP!AH40</f>
        <v>0</v>
      </c>
      <c r="G28" s="43">
        <f>BOCAS!AH40</f>
        <v>33.839999999999996</v>
      </c>
      <c r="H28" s="43">
        <f>LAGUNETICA!AH40</f>
        <v>85.539999999999992</v>
      </c>
      <c r="I28" s="43">
        <f>SANANTONIO!AH40</f>
        <v>0</v>
      </c>
      <c r="J28" s="43">
        <f t="shared" si="0"/>
        <v>686.06</v>
      </c>
    </row>
    <row r="29" spans="1:10" x14ac:dyDescent="0.25">
      <c r="A29" s="46" t="s">
        <v>44</v>
      </c>
      <c r="B29" s="43">
        <f>AUTOMERCADO!AH41</f>
        <v>1863.1625999999999</v>
      </c>
      <c r="C29" s="43">
        <f>MODELO!AH41</f>
        <v>379.85479999999995</v>
      </c>
      <c r="D29" s="43">
        <f>EXQUISITECES!AH41</f>
        <v>41.150199999999998</v>
      </c>
      <c r="E29" s="43">
        <f>HOYADA!AH41</f>
        <v>220.55799999999999</v>
      </c>
      <c r="F29" s="43">
        <f>FARMASTOP!AH41</f>
        <v>0</v>
      </c>
      <c r="G29" s="43">
        <f>BOCAS!AH41</f>
        <v>147.88079999999999</v>
      </c>
      <c r="H29" s="43">
        <f>LAGUNETICA!AH41</f>
        <v>378.08679999999993</v>
      </c>
      <c r="I29" s="43">
        <f>SANANTONIO!AH41</f>
        <v>0</v>
      </c>
      <c r="J29" s="43">
        <f t="shared" si="0"/>
        <v>3030.6931999999997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421.53000000000003</v>
      </c>
      <c r="C34" s="43">
        <f>MODELO!AH46</f>
        <v>85.94</v>
      </c>
      <c r="D34" s="43">
        <f>EXQUISITECES!AH46</f>
        <v>9.31</v>
      </c>
      <c r="E34" s="43">
        <f>HOYADA!AH46</f>
        <v>49.9</v>
      </c>
      <c r="F34" s="43">
        <f>FARMASTOP!AH46</f>
        <v>0</v>
      </c>
      <c r="G34" s="43">
        <f>BOCAS!AH46</f>
        <v>33.839999999999996</v>
      </c>
      <c r="H34" s="43">
        <f>LAGUNETICA!AH46</f>
        <v>85.539999999999992</v>
      </c>
      <c r="I34" s="43">
        <f>SANANTONIO!AH46</f>
        <v>0</v>
      </c>
      <c r="J34" s="43">
        <f t="shared" si="0"/>
        <v>686.06</v>
      </c>
    </row>
    <row r="35" spans="1:10" x14ac:dyDescent="0.25">
      <c r="A35" s="48" t="s">
        <v>48</v>
      </c>
      <c r="B35" s="43">
        <f>AUTOMERCADO!AH47</f>
        <v>1863.1625999999999</v>
      </c>
      <c r="C35" s="43">
        <f>MODELO!AH47</f>
        <v>379.85479999999995</v>
      </c>
      <c r="D35" s="43">
        <f>EXQUISITECES!AH47</f>
        <v>41.150199999999998</v>
      </c>
      <c r="E35" s="43">
        <f>HOYADA!AH47</f>
        <v>220.55799999999999</v>
      </c>
      <c r="F35" s="43">
        <f>FARMASTOP!AH47</f>
        <v>0</v>
      </c>
      <c r="G35" s="43">
        <f>BOCAS!AH47</f>
        <v>147.88079999999999</v>
      </c>
      <c r="H35" s="43">
        <f>LAGUNETICA!AH47</f>
        <v>378.08679999999993</v>
      </c>
      <c r="I35" s="43">
        <f>SANANTONIO!AH47</f>
        <v>0</v>
      </c>
      <c r="J35" s="43">
        <f t="shared" si="0"/>
        <v>3030.6931999999997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34379.43</v>
      </c>
      <c r="C37" s="43">
        <f>MODELO!AH49</f>
        <v>10836.64</v>
      </c>
      <c r="D37" s="43">
        <f>EXQUISITECES!AH49</f>
        <v>4818.96</v>
      </c>
      <c r="E37" s="43">
        <f>HOYADA!AH49</f>
        <v>4119.8899999999994</v>
      </c>
      <c r="F37" s="43">
        <f>FARMASTOP!AH49</f>
        <v>1304.83</v>
      </c>
      <c r="G37" s="43">
        <f>BOCAS!AH49</f>
        <v>2805.25</v>
      </c>
      <c r="H37" s="43">
        <f>LAGUNETICA!AH49</f>
        <v>1218.3399999999999</v>
      </c>
      <c r="I37" s="43">
        <f>SANANTONIO!AH49</f>
        <v>0</v>
      </c>
      <c r="J37" s="43">
        <f t="shared" si="0"/>
        <v>59483.34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1417.8799999999999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1417.8799999999999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785.14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5623.75</v>
      </c>
      <c r="I40" s="43">
        <f>SANANTONIO!AH52</f>
        <v>0</v>
      </c>
      <c r="J40" s="43">
        <f t="shared" si="0"/>
        <v>6408.89</v>
      </c>
    </row>
    <row r="41" spans="1:10" x14ac:dyDescent="0.25">
      <c r="A41" s="74" t="s">
        <v>18</v>
      </c>
      <c r="B41" s="43">
        <f>AUTOMERCADO!AH53</f>
        <v>3157.0999999999995</v>
      </c>
      <c r="C41" s="43">
        <f>MODELO!AH53</f>
        <v>2108.25</v>
      </c>
      <c r="D41" s="43">
        <f>EXQUISITECES!AH53</f>
        <v>887.44999999999993</v>
      </c>
      <c r="E41" s="43">
        <f>HOYADA!AH53</f>
        <v>2206.9499999999998</v>
      </c>
      <c r="F41" s="43">
        <f>FARMASTOP!AH53</f>
        <v>138.97999999999999</v>
      </c>
      <c r="G41" s="43">
        <f>BOCAS!AH53</f>
        <v>248.01</v>
      </c>
      <c r="H41" s="43">
        <f>LAGUNETICA!AH53</f>
        <v>2194.8599999999997</v>
      </c>
      <c r="I41" s="43">
        <f>SANANTONIO!AH53</f>
        <v>0</v>
      </c>
      <c r="J41" s="43">
        <f t="shared" si="0"/>
        <v>10941.599999999999</v>
      </c>
    </row>
    <row r="42" spans="1:10" x14ac:dyDescent="0.25">
      <c r="A42" s="74" t="s">
        <v>114</v>
      </c>
      <c r="B42" s="43">
        <f>AUTOMERCADO!AH54</f>
        <v>104.5</v>
      </c>
      <c r="C42" s="43">
        <f>MODELO!AH54</f>
        <v>117.22999999999999</v>
      </c>
      <c r="D42" s="43">
        <f>EXQUISITECES!AH54</f>
        <v>0</v>
      </c>
      <c r="E42" s="43">
        <f>HOYADA!AH54</f>
        <v>8.84</v>
      </c>
      <c r="F42" s="43">
        <f>FARMASTOP!AH54</f>
        <v>45.75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276.32</v>
      </c>
    </row>
    <row r="43" spans="1:10" x14ac:dyDescent="0.25">
      <c r="A43" s="74" t="s">
        <v>52</v>
      </c>
      <c r="B43" s="43">
        <f>AUTOMERCADO!AH55</f>
        <v>3435.6</v>
      </c>
      <c r="C43" s="43">
        <f>MODELO!AH55</f>
        <v>758.1099999999999</v>
      </c>
      <c r="D43" s="43">
        <f>EXQUISITECES!AH55</f>
        <v>115.99000000000001</v>
      </c>
      <c r="E43" s="43">
        <f>HOYADA!AH55</f>
        <v>89.199999999999989</v>
      </c>
      <c r="F43" s="43">
        <f>FARMASTOP!AH55</f>
        <v>31.16</v>
      </c>
      <c r="G43" s="43">
        <f>BOCAS!AH55</f>
        <v>105.74</v>
      </c>
      <c r="H43" s="43">
        <f>LAGUNETICA!AH55</f>
        <v>0</v>
      </c>
      <c r="I43" s="43">
        <f>SANANTONIO!AH55</f>
        <v>0</v>
      </c>
      <c r="J43" s="43">
        <f t="shared" si="0"/>
        <v>4535.7999999999993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9.2899999999999991</v>
      </c>
      <c r="I47" s="43">
        <f>SANANTONIO!AH59</f>
        <v>0</v>
      </c>
      <c r="J47" s="43">
        <f t="shared" si="0"/>
        <v>9.2899999999999991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78055.304000000004</v>
      </c>
      <c r="C52" s="75">
        <f>MODELO!AH64</f>
        <v>29811.498200000002</v>
      </c>
      <c r="D52" s="75">
        <f>EXQUISITECES!AH64</f>
        <v>10599.4902</v>
      </c>
      <c r="E52" s="75">
        <f>HOYADA!AH64</f>
        <v>11156.667600000001</v>
      </c>
      <c r="F52" s="75">
        <f>FARMASTOP!AH64</f>
        <v>2327.8399999999997</v>
      </c>
      <c r="G52" s="75">
        <f>BOCAS!AH64</f>
        <v>7846.8307999999997</v>
      </c>
      <c r="H52" s="75">
        <f>LAGUNETICA!AH64</f>
        <v>16324.626799999998</v>
      </c>
      <c r="I52" s="75">
        <f>SANANTONIO!AH64</f>
        <v>0</v>
      </c>
      <c r="J52" s="75">
        <f t="shared" si="0"/>
        <v>156122.25760000001</v>
      </c>
    </row>
    <row r="53" spans="1:10" x14ac:dyDescent="0.25">
      <c r="A53" s="56" t="s">
        <v>3</v>
      </c>
      <c r="B53" s="43">
        <f>B2</f>
        <v>77878.209999999977</v>
      </c>
      <c r="C53" s="43">
        <f t="shared" ref="C53:I53" si="1">C2</f>
        <v>29545.85</v>
      </c>
      <c r="D53" s="43">
        <f t="shared" si="1"/>
        <v>10286.73</v>
      </c>
      <c r="E53" s="43">
        <f t="shared" si="1"/>
        <v>11137</v>
      </c>
      <c r="F53" s="43">
        <f t="shared" si="1"/>
        <v>2302.6800000000003</v>
      </c>
      <c r="G53" s="43">
        <f t="shared" si="1"/>
        <v>7684.07</v>
      </c>
      <c r="H53" s="43">
        <f t="shared" si="1"/>
        <v>16215.64</v>
      </c>
      <c r="I53" s="43">
        <f t="shared" si="1"/>
        <v>0</v>
      </c>
      <c r="J53" s="43">
        <f>J2</f>
        <v>155050.18</v>
      </c>
    </row>
    <row r="54" spans="1:10" x14ac:dyDescent="0.25">
      <c r="A54" s="58" t="s">
        <v>95</v>
      </c>
      <c r="B54" s="43">
        <f>+B52-B53</f>
        <v>177.09400000002643</v>
      </c>
      <c r="C54" s="43">
        <f t="shared" ref="C54:I54" si="2">+C52-C53</f>
        <v>265.64820000000327</v>
      </c>
      <c r="D54" s="43">
        <f t="shared" si="2"/>
        <v>312.76020000000062</v>
      </c>
      <c r="E54" s="43">
        <f t="shared" si="2"/>
        <v>19.667600000000675</v>
      </c>
      <c r="F54" s="43">
        <f t="shared" si="2"/>
        <v>25.1599999999994</v>
      </c>
      <c r="G54" s="43">
        <f t="shared" si="2"/>
        <v>162.76080000000002</v>
      </c>
      <c r="H54" s="43">
        <f t="shared" si="2"/>
        <v>108.98679999999877</v>
      </c>
      <c r="I54" s="43">
        <f t="shared" si="2"/>
        <v>0</v>
      </c>
      <c r="J54" s="43">
        <f>+J52-J53</f>
        <v>1072.0776000000187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N48" activePane="bottomRight" state="frozen"/>
      <selection pane="topRight" activeCell="B1" sqref="B1"/>
      <selection pane="bottomLeft" activeCell="A5" sqref="A5"/>
      <selection pane="bottomRight" activeCell="T69" sqref="T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61</v>
      </c>
      <c r="E11" s="5" t="s">
        <v>63</v>
      </c>
      <c r="F11" s="5" t="s">
        <v>65</v>
      </c>
      <c r="G11" s="5" t="s">
        <v>67</v>
      </c>
      <c r="H11" s="5" t="s">
        <v>69</v>
      </c>
      <c r="I11" s="5" t="s">
        <v>71</v>
      </c>
      <c r="J11" s="5" t="s">
        <v>75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4344.78</v>
      </c>
      <c r="C12" s="26">
        <v>3648.76</v>
      </c>
      <c r="D12" s="26">
        <v>5816.59</v>
      </c>
      <c r="E12" s="26">
        <v>4279.01</v>
      </c>
      <c r="F12" s="26">
        <v>4727.6000000000004</v>
      </c>
      <c r="G12" s="26">
        <v>1751.82</v>
      </c>
      <c r="H12" s="26">
        <v>3200.11</v>
      </c>
      <c r="I12" s="26">
        <v>4856.68</v>
      </c>
      <c r="J12" s="26">
        <v>216.84</v>
      </c>
      <c r="K12" s="26">
        <v>3501.83</v>
      </c>
      <c r="L12" s="26">
        <v>2664.69</v>
      </c>
      <c r="M12" s="26">
        <v>5235.2700000000004</v>
      </c>
      <c r="N12" s="26">
        <v>5178.3500000000004</v>
      </c>
      <c r="O12" s="26">
        <v>4749.6400000000003</v>
      </c>
      <c r="P12" s="26">
        <v>5386.31</v>
      </c>
      <c r="Q12" s="26">
        <v>4534.1899999999996</v>
      </c>
      <c r="R12" s="26">
        <v>3930.85</v>
      </c>
      <c r="S12" s="26">
        <v>3774.14</v>
      </c>
      <c r="T12" s="26">
        <v>3725.93</v>
      </c>
      <c r="U12" s="26">
        <v>929.23</v>
      </c>
      <c r="V12" s="26">
        <v>1425.59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77878.209999999977</v>
      </c>
      <c r="AI12" s="26">
        <v>77878.25</v>
      </c>
      <c r="AJ12" s="69">
        <f>+AI12-AH12</f>
        <v>4.0000000022700988E-2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167.5</v>
      </c>
      <c r="D15" s="23">
        <v>273</v>
      </c>
      <c r="E15" s="23">
        <v>190</v>
      </c>
      <c r="F15" s="23">
        <v>157.19999999999999</v>
      </c>
      <c r="G15" s="23"/>
      <c r="H15" s="23"/>
      <c r="I15" s="23">
        <v>31</v>
      </c>
      <c r="J15" s="23">
        <v>4</v>
      </c>
      <c r="K15" s="23"/>
      <c r="L15" s="23">
        <v>21.7</v>
      </c>
      <c r="M15" s="23">
        <v>96</v>
      </c>
      <c r="N15" s="23"/>
      <c r="O15" s="23">
        <v>46</v>
      </c>
      <c r="P15" s="23"/>
      <c r="Q15" s="23">
        <v>133.5</v>
      </c>
      <c r="R15" s="23">
        <v>50.5</v>
      </c>
      <c r="S15" s="23"/>
      <c r="T15" s="23">
        <v>47.5</v>
      </c>
      <c r="U15" s="23">
        <v>54.5</v>
      </c>
      <c r="V15" s="23">
        <v>104.5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1376.9</v>
      </c>
    </row>
    <row r="16" spans="1:36" s="32" customFormat="1" x14ac:dyDescent="0.25">
      <c r="A16" s="30" t="s">
        <v>20</v>
      </c>
      <c r="B16" s="31">
        <v>500</v>
      </c>
      <c r="C16" s="31">
        <v>195</v>
      </c>
      <c r="D16" s="31">
        <v>514</v>
      </c>
      <c r="E16" s="31">
        <v>381</v>
      </c>
      <c r="F16" s="31">
        <v>450</v>
      </c>
      <c r="G16" s="31">
        <v>122</v>
      </c>
      <c r="H16" s="31">
        <v>235</v>
      </c>
      <c r="I16" s="31">
        <v>588</v>
      </c>
      <c r="J16" s="31"/>
      <c r="K16" s="31">
        <v>314</v>
      </c>
      <c r="L16" s="31">
        <v>167</v>
      </c>
      <c r="M16" s="31">
        <v>402</v>
      </c>
      <c r="N16" s="31">
        <v>588</v>
      </c>
      <c r="O16" s="31">
        <v>347</v>
      </c>
      <c r="P16" s="31">
        <v>602</v>
      </c>
      <c r="Q16" s="31">
        <v>372</v>
      </c>
      <c r="R16" s="31">
        <v>377</v>
      </c>
      <c r="S16" s="31">
        <v>382</v>
      </c>
      <c r="T16" s="31">
        <v>498</v>
      </c>
      <c r="U16" s="31">
        <v>110</v>
      </c>
      <c r="V16" s="31">
        <v>58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7202</v>
      </c>
      <c r="AJ16" s="70"/>
    </row>
    <row r="17" spans="1:36" s="47" customFormat="1" x14ac:dyDescent="0.25">
      <c r="A17" s="46" t="s">
        <v>27</v>
      </c>
      <c r="B17" s="22">
        <f>B16*$B$8</f>
        <v>2210</v>
      </c>
      <c r="C17" s="22">
        <f>C16*$B$8</f>
        <v>861.9</v>
      </c>
      <c r="D17" s="22">
        <f t="shared" ref="D17:L17" si="2">D16*$B$8</f>
        <v>2271.88</v>
      </c>
      <c r="E17" s="22">
        <f t="shared" si="2"/>
        <v>1684.02</v>
      </c>
      <c r="F17" s="22">
        <f t="shared" si="2"/>
        <v>1989</v>
      </c>
      <c r="G17" s="22">
        <f t="shared" si="2"/>
        <v>539.24</v>
      </c>
      <c r="H17" s="22">
        <f t="shared" si="2"/>
        <v>1038.7</v>
      </c>
      <c r="I17" s="22">
        <f t="shared" si="2"/>
        <v>2598.96</v>
      </c>
      <c r="J17" s="22">
        <f t="shared" si="2"/>
        <v>0</v>
      </c>
      <c r="K17" s="22">
        <f t="shared" si="2"/>
        <v>1387.8799999999999</v>
      </c>
      <c r="L17" s="22">
        <f t="shared" si="2"/>
        <v>738.14</v>
      </c>
      <c r="M17" s="22">
        <f t="shared" ref="M17:R17" si="3">M16*$B$8</f>
        <v>1776.84</v>
      </c>
      <c r="N17" s="22">
        <f t="shared" si="3"/>
        <v>2598.96</v>
      </c>
      <c r="O17" s="22">
        <f t="shared" si="3"/>
        <v>1533.74</v>
      </c>
      <c r="P17" s="22">
        <f t="shared" si="3"/>
        <v>2660.84</v>
      </c>
      <c r="Q17" s="22">
        <f t="shared" si="3"/>
        <v>1644.24</v>
      </c>
      <c r="R17" s="22">
        <f t="shared" si="3"/>
        <v>1666.34</v>
      </c>
      <c r="S17" s="22">
        <f t="shared" ref="S17:AG17" si="4">S16*$B$8</f>
        <v>1688.44</v>
      </c>
      <c r="T17" s="22">
        <f t="shared" si="4"/>
        <v>2201.16</v>
      </c>
      <c r="U17" s="22">
        <f t="shared" si="4"/>
        <v>486.2</v>
      </c>
      <c r="V17" s="22">
        <f t="shared" si="4"/>
        <v>256.36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31832.84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500</v>
      </c>
      <c r="C22" s="20">
        <f t="shared" ref="C22:L22" si="11">+C16+C18+C20</f>
        <v>195</v>
      </c>
      <c r="D22" s="20">
        <f t="shared" si="11"/>
        <v>514</v>
      </c>
      <c r="E22" s="20">
        <f t="shared" si="11"/>
        <v>381</v>
      </c>
      <c r="F22" s="20">
        <f t="shared" si="11"/>
        <v>450</v>
      </c>
      <c r="G22" s="20">
        <f t="shared" si="11"/>
        <v>122</v>
      </c>
      <c r="H22" s="20">
        <f t="shared" si="11"/>
        <v>235</v>
      </c>
      <c r="I22" s="20">
        <f t="shared" si="11"/>
        <v>588</v>
      </c>
      <c r="J22" s="20">
        <f t="shared" si="11"/>
        <v>0</v>
      </c>
      <c r="K22" s="20">
        <f t="shared" si="11"/>
        <v>314</v>
      </c>
      <c r="L22" s="20">
        <f t="shared" si="11"/>
        <v>167</v>
      </c>
      <c r="M22" s="20">
        <f t="shared" ref="M22:S22" si="12">+M16+M18+M20</f>
        <v>402</v>
      </c>
      <c r="N22" s="20">
        <f t="shared" si="12"/>
        <v>588</v>
      </c>
      <c r="O22" s="20">
        <f t="shared" si="12"/>
        <v>347</v>
      </c>
      <c r="P22" s="20">
        <f t="shared" si="12"/>
        <v>602</v>
      </c>
      <c r="Q22" s="20">
        <f t="shared" si="12"/>
        <v>372</v>
      </c>
      <c r="R22" s="20">
        <f t="shared" si="12"/>
        <v>377</v>
      </c>
      <c r="S22" s="20">
        <f t="shared" si="12"/>
        <v>382</v>
      </c>
      <c r="T22" s="20">
        <f t="shared" ref="T22:AG22" si="13">+T16+T18+T20</f>
        <v>498</v>
      </c>
      <c r="U22" s="20">
        <f t="shared" si="13"/>
        <v>110</v>
      </c>
      <c r="V22" s="20">
        <f t="shared" si="13"/>
        <v>58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7202</v>
      </c>
    </row>
    <row r="23" spans="1:36" s="47" customFormat="1" x14ac:dyDescent="0.25">
      <c r="A23" s="48" t="s">
        <v>26</v>
      </c>
      <c r="B23" s="19">
        <f>+B17+B19+B21</f>
        <v>2210</v>
      </c>
      <c r="C23" s="19">
        <f t="shared" ref="C23:L23" si="14">+C17+C19+C21</f>
        <v>861.9</v>
      </c>
      <c r="D23" s="19">
        <f t="shared" si="14"/>
        <v>2271.88</v>
      </c>
      <c r="E23" s="19">
        <f t="shared" si="14"/>
        <v>1684.02</v>
      </c>
      <c r="F23" s="19">
        <f t="shared" si="14"/>
        <v>1989</v>
      </c>
      <c r="G23" s="19">
        <f t="shared" si="14"/>
        <v>539.24</v>
      </c>
      <c r="H23" s="19">
        <f t="shared" si="14"/>
        <v>1038.7</v>
      </c>
      <c r="I23" s="19">
        <f t="shared" si="14"/>
        <v>2598.96</v>
      </c>
      <c r="J23" s="19">
        <f t="shared" si="14"/>
        <v>0</v>
      </c>
      <c r="K23" s="19">
        <f t="shared" si="14"/>
        <v>1387.8799999999999</v>
      </c>
      <c r="L23" s="19">
        <f t="shared" si="14"/>
        <v>738.14</v>
      </c>
      <c r="M23" s="19">
        <f t="shared" ref="M23:S23" si="15">+M17+M19+M21</f>
        <v>1776.84</v>
      </c>
      <c r="N23" s="19">
        <f t="shared" si="15"/>
        <v>2598.96</v>
      </c>
      <c r="O23" s="19">
        <f t="shared" si="15"/>
        <v>1533.74</v>
      </c>
      <c r="P23" s="19">
        <f t="shared" si="15"/>
        <v>2660.84</v>
      </c>
      <c r="Q23" s="19">
        <f t="shared" si="15"/>
        <v>1644.24</v>
      </c>
      <c r="R23" s="19">
        <f t="shared" si="15"/>
        <v>1666.34</v>
      </c>
      <c r="S23" s="19">
        <f t="shared" si="15"/>
        <v>1688.44</v>
      </c>
      <c r="T23" s="19">
        <f t="shared" ref="T23:AG23" si="16">+T17+T19+T21</f>
        <v>2201.16</v>
      </c>
      <c r="U23" s="19">
        <f t="shared" si="16"/>
        <v>486.2</v>
      </c>
      <c r="V23" s="19">
        <f t="shared" si="16"/>
        <v>256.36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31832.84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72.61</v>
      </c>
      <c r="D32" s="36"/>
      <c r="E32" s="36"/>
      <c r="F32" s="36"/>
      <c r="G32" s="36"/>
      <c r="H32" s="36">
        <v>164.85</v>
      </c>
      <c r="I32" s="36">
        <v>10</v>
      </c>
      <c r="J32" s="36"/>
      <c r="K32" s="36">
        <v>93.25</v>
      </c>
      <c r="L32" s="36"/>
      <c r="M32" s="37"/>
      <c r="N32" s="37">
        <v>50.95</v>
      </c>
      <c r="O32" s="37">
        <v>39.51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431.16999999999996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320.93619999999999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728.63699999999994</v>
      </c>
      <c r="I33" s="22">
        <f t="shared" si="30"/>
        <v>44.2</v>
      </c>
      <c r="J33" s="22">
        <f t="shared" si="30"/>
        <v>0</v>
      </c>
      <c r="K33" s="22">
        <f t="shared" si="30"/>
        <v>412.16500000000002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225.19900000000001</v>
      </c>
      <c r="O33" s="22">
        <f t="shared" si="31"/>
        <v>174.63419999999999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1905.7713999999999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72.61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164.85</v>
      </c>
      <c r="I38" s="20">
        <f t="shared" si="39"/>
        <v>10</v>
      </c>
      <c r="J38" s="20">
        <f t="shared" si="39"/>
        <v>0</v>
      </c>
      <c r="K38" s="20">
        <f t="shared" si="39"/>
        <v>93.25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50.95</v>
      </c>
      <c r="O38" s="20">
        <f t="shared" si="40"/>
        <v>39.51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431.16999999999996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320.93619999999999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728.63699999999994</v>
      </c>
      <c r="I39" s="19">
        <f t="shared" si="42"/>
        <v>44.2</v>
      </c>
      <c r="J39" s="19">
        <f t="shared" si="42"/>
        <v>0</v>
      </c>
      <c r="K39" s="19">
        <f t="shared" si="42"/>
        <v>412.16500000000002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225.19900000000001</v>
      </c>
      <c r="O39" s="19">
        <f t="shared" si="43"/>
        <v>174.63419999999999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1905.7713999999999</v>
      </c>
    </row>
    <row r="40" spans="1:34" x14ac:dyDescent="0.25">
      <c r="A40" s="13" t="s">
        <v>43</v>
      </c>
      <c r="B40" s="36">
        <v>66.010000000000005</v>
      </c>
      <c r="C40" s="36"/>
      <c r="D40" s="36"/>
      <c r="E40" s="36"/>
      <c r="F40" s="36"/>
      <c r="G40" s="36"/>
      <c r="H40" s="36"/>
      <c r="I40" s="36"/>
      <c r="J40" s="36"/>
      <c r="K40" s="36">
        <v>21.08</v>
      </c>
      <c r="L40" s="36"/>
      <c r="M40" s="36"/>
      <c r="N40" s="36"/>
      <c r="O40" s="36">
        <v>180.64</v>
      </c>
      <c r="P40" s="36">
        <v>76.09</v>
      </c>
      <c r="Q40" s="36"/>
      <c r="R40" s="36">
        <v>77.709999999999994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421.53000000000003</v>
      </c>
    </row>
    <row r="41" spans="1:34" s="47" customFormat="1" x14ac:dyDescent="0.25">
      <c r="A41" s="46" t="s">
        <v>44</v>
      </c>
      <c r="B41" s="22">
        <f>B40*$B$8</f>
        <v>291.76420000000002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93.173599999999993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798.42879999999991</v>
      </c>
      <c r="P41" s="22">
        <f t="shared" si="46"/>
        <v>336.31780000000003</v>
      </c>
      <c r="Q41" s="22">
        <f t="shared" si="46"/>
        <v>0</v>
      </c>
      <c r="R41" s="22">
        <f t="shared" si="46"/>
        <v>343.47819999999996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1863.1625999999999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66.010000000000005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21.08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180.64</v>
      </c>
      <c r="P46" s="20">
        <f t="shared" si="55"/>
        <v>76.09</v>
      </c>
      <c r="Q46" s="20">
        <f t="shared" si="55"/>
        <v>0</v>
      </c>
      <c r="R46" s="20">
        <f t="shared" si="55"/>
        <v>77.709999999999994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421.53000000000003</v>
      </c>
    </row>
    <row r="47" spans="1:34" s="47" customFormat="1" x14ac:dyDescent="0.25">
      <c r="A47" s="48" t="s">
        <v>48</v>
      </c>
      <c r="B47" s="19">
        <f>+B41+B43+B45</f>
        <v>291.76420000000002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93.173599999999993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798.42879999999991</v>
      </c>
      <c r="P47" s="19">
        <f t="shared" si="58"/>
        <v>336.31780000000003</v>
      </c>
      <c r="Q47" s="19">
        <f t="shared" si="58"/>
        <v>0</v>
      </c>
      <c r="R47" s="19">
        <f t="shared" si="58"/>
        <v>343.47819999999996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1863.1625999999999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1738.45</v>
      </c>
      <c r="C49" s="44">
        <v>2210.15</v>
      </c>
      <c r="D49" s="44">
        <v>3194.41</v>
      </c>
      <c r="E49" s="44">
        <v>2383.92</v>
      </c>
      <c r="F49" s="44">
        <v>1919.54</v>
      </c>
      <c r="G49" s="44">
        <v>1038.44</v>
      </c>
      <c r="H49" s="44">
        <v>942.47</v>
      </c>
      <c r="I49" s="44">
        <v>1844.25</v>
      </c>
      <c r="J49" s="44">
        <v>212.96</v>
      </c>
      <c r="K49" s="44">
        <v>1403.8</v>
      </c>
      <c r="L49" s="44">
        <v>1890.37</v>
      </c>
      <c r="M49" s="45">
        <v>2905.94</v>
      </c>
      <c r="N49" s="45">
        <v>1470.93</v>
      </c>
      <c r="O49" s="45">
        <v>2062.64</v>
      </c>
      <c r="P49" s="45">
        <v>1958.38</v>
      </c>
      <c r="Q49" s="45">
        <v>2353.38</v>
      </c>
      <c r="R49" s="45">
        <v>706.11</v>
      </c>
      <c r="S49" s="45">
        <v>1766.88</v>
      </c>
      <c r="T49" s="45">
        <v>1213.97</v>
      </c>
      <c r="U49" s="45">
        <v>389.78</v>
      </c>
      <c r="V49" s="45">
        <v>772.66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34379.43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142.26</v>
      </c>
      <c r="C53" s="44">
        <v>92.89</v>
      </c>
      <c r="D53" s="44"/>
      <c r="E53" s="44"/>
      <c r="F53" s="44">
        <v>125.8</v>
      </c>
      <c r="G53" s="44">
        <v>154.54</v>
      </c>
      <c r="H53" s="44"/>
      <c r="I53" s="44">
        <v>287.08</v>
      </c>
      <c r="J53" s="44"/>
      <c r="K53" s="44">
        <v>262.32</v>
      </c>
      <c r="L53" s="44"/>
      <c r="M53" s="45">
        <v>367.64</v>
      </c>
      <c r="N53" s="45">
        <v>535.94000000000005</v>
      </c>
      <c r="O53" s="45"/>
      <c r="P53" s="45"/>
      <c r="Q53" s="45">
        <v>349.05</v>
      </c>
      <c r="R53" s="45">
        <v>227.39</v>
      </c>
      <c r="S53" s="45"/>
      <c r="T53" s="45">
        <v>309.49</v>
      </c>
      <c r="U53" s="45"/>
      <c r="V53" s="45">
        <v>302.7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3157.0999999999995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50.26</v>
      </c>
      <c r="G54" s="44"/>
      <c r="H54" s="44"/>
      <c r="I54" s="44"/>
      <c r="J54" s="44"/>
      <c r="K54" s="44"/>
      <c r="L54" s="44">
        <v>15.83</v>
      </c>
      <c r="M54" s="45"/>
      <c r="N54" s="45"/>
      <c r="O54" s="45"/>
      <c r="P54" s="45"/>
      <c r="Q54" s="45">
        <v>38.409999999999997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104.5</v>
      </c>
    </row>
    <row r="55" spans="1:34" x14ac:dyDescent="0.25">
      <c r="A55" s="17" t="s">
        <v>52</v>
      </c>
      <c r="B55" s="44"/>
      <c r="C55" s="44"/>
      <c r="D55" s="44">
        <v>81.23</v>
      </c>
      <c r="E55" s="44">
        <v>84.67</v>
      </c>
      <c r="F55" s="44">
        <v>487.2</v>
      </c>
      <c r="G55" s="44"/>
      <c r="H55" s="44">
        <v>430.98</v>
      </c>
      <c r="I55" s="44">
        <v>50</v>
      </c>
      <c r="J55" s="44"/>
      <c r="K55" s="44"/>
      <c r="L55" s="44"/>
      <c r="M55" s="45">
        <v>59.26</v>
      </c>
      <c r="N55" s="45">
        <v>355.52</v>
      </c>
      <c r="O55" s="45">
        <v>128.05000000000001</v>
      </c>
      <c r="P55" s="45">
        <v>469.26</v>
      </c>
      <c r="Q55" s="45">
        <v>15.79</v>
      </c>
      <c r="R55" s="45">
        <v>941.06</v>
      </c>
      <c r="S55" s="45">
        <v>332.58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3435.6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4382.4742000000006</v>
      </c>
      <c r="C64" s="53">
        <f t="shared" ref="C64:AG64" si="61">+C15+C23+C31+C39+C47+C48+C49+C50+C51+C52+C53+C54+C55+C56+C57+C58+C59+C60+C61+C62+C63</f>
        <v>3653.3762000000002</v>
      </c>
      <c r="D64" s="53">
        <f t="shared" si="61"/>
        <v>5820.5199999999995</v>
      </c>
      <c r="E64" s="53">
        <f t="shared" si="61"/>
        <v>4342.6100000000006</v>
      </c>
      <c r="F64" s="53">
        <f t="shared" si="61"/>
        <v>4729</v>
      </c>
      <c r="G64" s="53">
        <f t="shared" si="61"/>
        <v>1732.22</v>
      </c>
      <c r="H64" s="53">
        <f t="shared" si="61"/>
        <v>3140.7869999999998</v>
      </c>
      <c r="I64" s="53">
        <f t="shared" si="61"/>
        <v>4855.49</v>
      </c>
      <c r="J64" s="53">
        <f t="shared" si="61"/>
        <v>216.96</v>
      </c>
      <c r="K64" s="53">
        <f t="shared" si="61"/>
        <v>3559.3386</v>
      </c>
      <c r="L64" s="53">
        <f t="shared" si="61"/>
        <v>2666.04</v>
      </c>
      <c r="M64" s="53">
        <f t="shared" si="61"/>
        <v>5205.68</v>
      </c>
      <c r="N64" s="53">
        <f t="shared" si="61"/>
        <v>5186.5490000000009</v>
      </c>
      <c r="O64" s="53">
        <f t="shared" si="61"/>
        <v>4743.4929999999995</v>
      </c>
      <c r="P64" s="53">
        <f t="shared" si="61"/>
        <v>5424.7978000000003</v>
      </c>
      <c r="Q64" s="53">
        <f t="shared" si="61"/>
        <v>4534.37</v>
      </c>
      <c r="R64" s="53">
        <f t="shared" si="61"/>
        <v>3934.8781999999997</v>
      </c>
      <c r="S64" s="53">
        <f t="shared" si="61"/>
        <v>3787.9</v>
      </c>
      <c r="T64" s="53">
        <f t="shared" si="61"/>
        <v>3772.12</v>
      </c>
      <c r="U64" s="53">
        <f t="shared" si="61"/>
        <v>930.48</v>
      </c>
      <c r="V64" s="53">
        <f t="shared" si="61"/>
        <v>1436.22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78055.304000000004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6" si="62">D11</f>
        <v>CAJA 5 D</v>
      </c>
      <c r="E66" s="55" t="str">
        <f t="shared" si="62"/>
        <v>CAJA 6 D</v>
      </c>
      <c r="F66" s="55" t="str">
        <f t="shared" si="62"/>
        <v>CAJA 7 D</v>
      </c>
      <c r="G66" s="55" t="str">
        <f t="shared" si="62"/>
        <v>CAJA 8 D</v>
      </c>
      <c r="H66" s="55" t="str">
        <f t="shared" si="62"/>
        <v>CAJA 9 D</v>
      </c>
      <c r="I66" s="55" t="str">
        <f t="shared" si="62"/>
        <v>CAJA 10 D</v>
      </c>
      <c r="J66" s="55" t="str">
        <f t="shared" si="62"/>
        <v>CAJA 12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4344.78</v>
      </c>
      <c r="C67" s="57">
        <f t="shared" ref="C67:L67" si="63">C12</f>
        <v>3648.76</v>
      </c>
      <c r="D67" s="57">
        <f t="shared" si="63"/>
        <v>5816.59</v>
      </c>
      <c r="E67" s="57">
        <f t="shared" si="63"/>
        <v>4279.01</v>
      </c>
      <c r="F67" s="57">
        <f t="shared" si="63"/>
        <v>4727.6000000000004</v>
      </c>
      <c r="G67" s="57">
        <f t="shared" si="63"/>
        <v>1751.82</v>
      </c>
      <c r="H67" s="57">
        <f t="shared" si="63"/>
        <v>3200.11</v>
      </c>
      <c r="I67" s="57">
        <f t="shared" si="63"/>
        <v>4856.68</v>
      </c>
      <c r="J67" s="57">
        <f t="shared" si="63"/>
        <v>216.84</v>
      </c>
      <c r="K67" s="57">
        <f t="shared" si="63"/>
        <v>3501.83</v>
      </c>
      <c r="L67" s="57">
        <f t="shared" si="63"/>
        <v>2664.69</v>
      </c>
      <c r="M67" s="57">
        <f t="shared" ref="M67:AG67" si="64">M12</f>
        <v>5235.2700000000004</v>
      </c>
      <c r="N67" s="57">
        <f t="shared" si="64"/>
        <v>5178.3500000000004</v>
      </c>
      <c r="O67" s="57">
        <f t="shared" si="64"/>
        <v>4749.6400000000003</v>
      </c>
      <c r="P67" s="57">
        <f t="shared" si="64"/>
        <v>5386.31</v>
      </c>
      <c r="Q67" s="57">
        <f t="shared" si="64"/>
        <v>4534.1899999999996</v>
      </c>
      <c r="R67" s="57">
        <f t="shared" si="64"/>
        <v>3930.85</v>
      </c>
      <c r="S67" s="57">
        <f t="shared" si="64"/>
        <v>3774.14</v>
      </c>
      <c r="T67" s="57">
        <f t="shared" si="64"/>
        <v>3725.93</v>
      </c>
      <c r="U67" s="57">
        <f t="shared" si="64"/>
        <v>929.23</v>
      </c>
      <c r="V67" s="57">
        <f t="shared" si="64"/>
        <v>1425.59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77878.209999999977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4344.78</v>
      </c>
      <c r="C69" s="59">
        <f t="shared" ref="C69:L69" si="67">+C67+C68</f>
        <v>3648.76</v>
      </c>
      <c r="D69" s="59">
        <f t="shared" si="67"/>
        <v>5816.59</v>
      </c>
      <c r="E69" s="59">
        <f t="shared" si="67"/>
        <v>4279.01</v>
      </c>
      <c r="F69" s="59">
        <f t="shared" si="67"/>
        <v>4727.6000000000004</v>
      </c>
      <c r="G69" s="59">
        <f t="shared" si="67"/>
        <v>1751.82</v>
      </c>
      <c r="H69" s="59">
        <f t="shared" si="67"/>
        <v>3200.11</v>
      </c>
      <c r="I69" s="59">
        <f t="shared" si="67"/>
        <v>4856.68</v>
      </c>
      <c r="J69" s="59">
        <f t="shared" si="67"/>
        <v>216.84</v>
      </c>
      <c r="K69" s="59">
        <f t="shared" si="67"/>
        <v>3501.83</v>
      </c>
      <c r="L69" s="59">
        <f t="shared" si="67"/>
        <v>2664.69</v>
      </c>
      <c r="M69" s="59">
        <f t="shared" ref="M69:AG69" si="68">+M67+M68</f>
        <v>5235.2700000000004</v>
      </c>
      <c r="N69" s="59">
        <f t="shared" si="68"/>
        <v>5178.3500000000004</v>
      </c>
      <c r="O69" s="59">
        <f t="shared" si="68"/>
        <v>4749.6400000000003</v>
      </c>
      <c r="P69" s="59">
        <f t="shared" si="68"/>
        <v>5386.31</v>
      </c>
      <c r="Q69" s="59">
        <f t="shared" si="68"/>
        <v>4534.1899999999996</v>
      </c>
      <c r="R69" s="59">
        <f t="shared" si="68"/>
        <v>3930.85</v>
      </c>
      <c r="S69" s="59">
        <f t="shared" si="68"/>
        <v>3774.14</v>
      </c>
      <c r="T69" s="59">
        <f t="shared" si="68"/>
        <v>3725.93</v>
      </c>
      <c r="U69" s="59">
        <f t="shared" si="68"/>
        <v>929.23</v>
      </c>
      <c r="V69" s="59">
        <f t="shared" si="68"/>
        <v>1425.59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77878.209999999977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37.694200000000819</v>
      </c>
      <c r="C70" s="57">
        <f t="shared" si="69"/>
        <v>4.6161999999999352</v>
      </c>
      <c r="D70" s="57">
        <f t="shared" si="69"/>
        <v>3.9299999999993815</v>
      </c>
      <c r="E70" s="57">
        <f t="shared" si="69"/>
        <v>63.600000000000364</v>
      </c>
      <c r="F70" s="57">
        <f t="shared" si="69"/>
        <v>1.3999999999996362</v>
      </c>
      <c r="G70" s="57">
        <f t="shared" si="69"/>
        <v>-19.599999999999909</v>
      </c>
      <c r="H70" s="57">
        <f t="shared" si="69"/>
        <v>-59.32300000000032</v>
      </c>
      <c r="I70" s="57">
        <f t="shared" si="69"/>
        <v>-1.1900000000005093</v>
      </c>
      <c r="J70" s="57">
        <f t="shared" si="69"/>
        <v>0.12000000000000455</v>
      </c>
      <c r="K70" s="57">
        <f t="shared" si="69"/>
        <v>57.508600000000115</v>
      </c>
      <c r="L70" s="57">
        <f t="shared" si="69"/>
        <v>1.3499999999999091</v>
      </c>
      <c r="M70" s="57">
        <f t="shared" ref="M70:AG70" si="70">+M64-M69</f>
        <v>-29.590000000000146</v>
      </c>
      <c r="N70" s="57">
        <f t="shared" si="70"/>
        <v>8.1990000000005239</v>
      </c>
      <c r="O70" s="57">
        <f t="shared" si="70"/>
        <v>-6.147000000000844</v>
      </c>
      <c r="P70" s="57">
        <f t="shared" si="70"/>
        <v>38.487799999999879</v>
      </c>
      <c r="Q70" s="57">
        <f t="shared" si="70"/>
        <v>0.18000000000029104</v>
      </c>
      <c r="R70" s="57">
        <f t="shared" si="70"/>
        <v>4.0281999999997424</v>
      </c>
      <c r="S70" s="57">
        <f t="shared" si="70"/>
        <v>13.760000000000218</v>
      </c>
      <c r="T70" s="57">
        <f t="shared" si="70"/>
        <v>46.190000000000055</v>
      </c>
      <c r="U70" s="57">
        <f t="shared" si="70"/>
        <v>1.25</v>
      </c>
      <c r="V70" s="57">
        <f t="shared" si="70"/>
        <v>10.630000000000109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177.09399999999926</v>
      </c>
    </row>
    <row r="71" spans="1:34" ht="101.25" customHeight="1" x14ac:dyDescent="0.25">
      <c r="A71" s="77" t="s">
        <v>96</v>
      </c>
      <c r="B71" s="14" t="s">
        <v>132</v>
      </c>
      <c r="C71" s="14" t="s">
        <v>133</v>
      </c>
      <c r="D71" s="14" t="s">
        <v>135</v>
      </c>
      <c r="E71" s="14" t="s">
        <v>136</v>
      </c>
      <c r="F71" s="14" t="s">
        <v>138</v>
      </c>
      <c r="G71" s="14" t="s">
        <v>140</v>
      </c>
      <c r="H71" s="14" t="s">
        <v>145</v>
      </c>
      <c r="I71" s="14" t="s">
        <v>148</v>
      </c>
      <c r="J71" s="14"/>
      <c r="K71" s="14" t="s">
        <v>149</v>
      </c>
      <c r="L71" s="14"/>
      <c r="M71" s="29" t="s">
        <v>150</v>
      </c>
      <c r="N71" s="29" t="s">
        <v>152</v>
      </c>
      <c r="O71" s="29"/>
      <c r="P71" s="29" t="s">
        <v>153</v>
      </c>
      <c r="Q71" s="29"/>
      <c r="R71" s="29"/>
      <c r="S71" s="29" t="s">
        <v>154</v>
      </c>
      <c r="T71" s="29" t="s">
        <v>155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133</v>
      </c>
      <c r="C72" s="12" t="s">
        <v>134</v>
      </c>
      <c r="E72" s="15" t="s">
        <v>137</v>
      </c>
      <c r="F72" s="12" t="s">
        <v>139</v>
      </c>
      <c r="G72" s="12" t="s">
        <v>141</v>
      </c>
      <c r="H72" s="12" t="s">
        <v>146</v>
      </c>
      <c r="M72" s="12" t="s">
        <v>151</v>
      </c>
      <c r="T72" s="12" t="s">
        <v>156</v>
      </c>
      <c r="AH72" s="47"/>
    </row>
    <row r="73" spans="1:34" x14ac:dyDescent="0.25">
      <c r="B73" s="12" t="s">
        <v>134</v>
      </c>
      <c r="G73" s="12" t="s">
        <v>142</v>
      </c>
      <c r="H73" s="12" t="s">
        <v>147</v>
      </c>
      <c r="AH73" s="47"/>
    </row>
    <row r="74" spans="1:34" x14ac:dyDescent="0.25">
      <c r="G74" s="12" t="s">
        <v>143</v>
      </c>
      <c r="AH74" s="47"/>
    </row>
    <row r="75" spans="1:34" x14ac:dyDescent="0.25">
      <c r="G75" s="12" t="s">
        <v>144</v>
      </c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2283.13</v>
      </c>
      <c r="C12" s="26">
        <v>1812.42</v>
      </c>
      <c r="D12" s="26">
        <v>1701.83</v>
      </c>
      <c r="E12" s="26">
        <v>2341.94</v>
      </c>
      <c r="F12" s="26">
        <v>2007.08</v>
      </c>
      <c r="G12" s="26">
        <v>981.81</v>
      </c>
      <c r="H12" s="26">
        <v>1121.92</v>
      </c>
      <c r="I12" s="26">
        <v>2647.22</v>
      </c>
      <c r="J12" s="26">
        <v>3013.17</v>
      </c>
      <c r="K12" s="26">
        <v>2048.5500000000002</v>
      </c>
      <c r="L12" s="26">
        <v>3136.8</v>
      </c>
      <c r="M12" s="26">
        <v>2806.66</v>
      </c>
      <c r="N12" s="26">
        <v>2018.74</v>
      </c>
      <c r="O12" s="26">
        <v>1624.58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29545.85</v>
      </c>
      <c r="AI12" s="26">
        <v>29590.31</v>
      </c>
      <c r="AJ12" s="69">
        <f>+AI12-AH12</f>
        <v>44.460000000002765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>
        <v>3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</v>
      </c>
      <c r="AI13" s="26"/>
      <c r="AJ13" s="69">
        <f>+AI13-AH13</f>
        <v>-3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5.7</v>
      </c>
      <c r="C15" s="23">
        <v>0</v>
      </c>
      <c r="D15" s="23">
        <v>3.5</v>
      </c>
      <c r="E15" s="23">
        <v>17</v>
      </c>
      <c r="F15" s="23">
        <v>88.7</v>
      </c>
      <c r="G15" s="23">
        <v>17</v>
      </c>
      <c r="H15" s="23">
        <v>0</v>
      </c>
      <c r="I15" s="23">
        <v>69</v>
      </c>
      <c r="J15" s="23"/>
      <c r="K15" s="23">
        <v>74</v>
      </c>
      <c r="L15" s="23"/>
      <c r="M15" s="23"/>
      <c r="N15" s="23">
        <v>27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301.89999999999998</v>
      </c>
    </row>
    <row r="16" spans="1:36" s="32" customFormat="1" x14ac:dyDescent="0.25">
      <c r="A16" s="30" t="s">
        <v>20</v>
      </c>
      <c r="B16" s="31">
        <v>296</v>
      </c>
      <c r="C16" s="31">
        <v>180</v>
      </c>
      <c r="D16" s="31">
        <v>94</v>
      </c>
      <c r="E16" s="31">
        <v>213</v>
      </c>
      <c r="F16" s="31">
        <v>104</v>
      </c>
      <c r="G16" s="31">
        <v>45</v>
      </c>
      <c r="H16" s="31">
        <v>90</v>
      </c>
      <c r="I16" s="31">
        <v>232</v>
      </c>
      <c r="J16" s="31">
        <v>372</v>
      </c>
      <c r="K16" s="31">
        <v>205</v>
      </c>
      <c r="L16" s="31">
        <v>260</v>
      </c>
      <c r="M16" s="31">
        <v>303</v>
      </c>
      <c r="N16" s="31">
        <v>251</v>
      </c>
      <c r="O16" s="31">
        <v>205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2850</v>
      </c>
      <c r="AJ16" s="70"/>
    </row>
    <row r="17" spans="1:36" s="47" customFormat="1" x14ac:dyDescent="0.25">
      <c r="A17" s="46" t="s">
        <v>27</v>
      </c>
      <c r="B17" s="22">
        <f>B16*$B$8</f>
        <v>1308.32</v>
      </c>
      <c r="C17" s="22">
        <f>C16*$B$8</f>
        <v>795.6</v>
      </c>
      <c r="D17" s="22">
        <f t="shared" ref="D17:AG17" si="2">D16*$B$8</f>
        <v>415.48</v>
      </c>
      <c r="E17" s="22">
        <f t="shared" si="2"/>
        <v>941.46</v>
      </c>
      <c r="F17" s="22">
        <f t="shared" si="2"/>
        <v>459.68</v>
      </c>
      <c r="G17" s="22">
        <f t="shared" si="2"/>
        <v>198.9</v>
      </c>
      <c r="H17" s="22">
        <f t="shared" si="2"/>
        <v>397.8</v>
      </c>
      <c r="I17" s="22">
        <f t="shared" si="2"/>
        <v>1025.44</v>
      </c>
      <c r="J17" s="22">
        <f t="shared" si="2"/>
        <v>1644.24</v>
      </c>
      <c r="K17" s="22">
        <f t="shared" si="2"/>
        <v>906.1</v>
      </c>
      <c r="L17" s="22">
        <f t="shared" si="2"/>
        <v>1149.2</v>
      </c>
      <c r="M17" s="22">
        <f t="shared" si="2"/>
        <v>1339.26</v>
      </c>
      <c r="N17" s="22">
        <f t="shared" si="2"/>
        <v>1109.42</v>
      </c>
      <c r="O17" s="22">
        <f t="shared" si="2"/>
        <v>906.1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12597.000000000002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296</v>
      </c>
      <c r="C22" s="20">
        <f t="shared" ref="C22:AG23" si="5">+C16+C18+C20</f>
        <v>180</v>
      </c>
      <c r="D22" s="20">
        <f t="shared" si="5"/>
        <v>94</v>
      </c>
      <c r="E22" s="20">
        <f t="shared" si="5"/>
        <v>213</v>
      </c>
      <c r="F22" s="20">
        <f t="shared" si="5"/>
        <v>104</v>
      </c>
      <c r="G22" s="20">
        <f t="shared" si="5"/>
        <v>45</v>
      </c>
      <c r="H22" s="20">
        <f t="shared" si="5"/>
        <v>90</v>
      </c>
      <c r="I22" s="20">
        <f t="shared" si="5"/>
        <v>232</v>
      </c>
      <c r="J22" s="20">
        <f t="shared" si="5"/>
        <v>372</v>
      </c>
      <c r="K22" s="20">
        <f t="shared" si="5"/>
        <v>205</v>
      </c>
      <c r="L22" s="20">
        <f t="shared" si="5"/>
        <v>260</v>
      </c>
      <c r="M22" s="20">
        <f t="shared" si="5"/>
        <v>303</v>
      </c>
      <c r="N22" s="20">
        <f t="shared" si="5"/>
        <v>251</v>
      </c>
      <c r="O22" s="20">
        <f t="shared" si="5"/>
        <v>205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2850</v>
      </c>
    </row>
    <row r="23" spans="1:36" s="47" customFormat="1" x14ac:dyDescent="0.25">
      <c r="A23" s="48" t="s">
        <v>26</v>
      </c>
      <c r="B23" s="19">
        <f>+B17+B19+B21</f>
        <v>1308.32</v>
      </c>
      <c r="C23" s="19">
        <f t="shared" si="5"/>
        <v>795.6</v>
      </c>
      <c r="D23" s="19">
        <f t="shared" si="5"/>
        <v>415.48</v>
      </c>
      <c r="E23" s="19">
        <f t="shared" si="5"/>
        <v>941.46</v>
      </c>
      <c r="F23" s="19">
        <f t="shared" si="5"/>
        <v>459.68</v>
      </c>
      <c r="G23" s="19">
        <f t="shared" si="5"/>
        <v>198.9</v>
      </c>
      <c r="H23" s="19">
        <f t="shared" si="5"/>
        <v>397.8</v>
      </c>
      <c r="I23" s="19">
        <f t="shared" si="5"/>
        <v>1025.44</v>
      </c>
      <c r="J23" s="19">
        <f t="shared" si="5"/>
        <v>1644.24</v>
      </c>
      <c r="K23" s="19">
        <f t="shared" si="5"/>
        <v>906.1</v>
      </c>
      <c r="L23" s="19">
        <f t="shared" si="5"/>
        <v>1149.2</v>
      </c>
      <c r="M23" s="19">
        <f t="shared" si="5"/>
        <v>1339.26</v>
      </c>
      <c r="N23" s="19">
        <f t="shared" si="5"/>
        <v>1109.42</v>
      </c>
      <c r="O23" s="19">
        <f t="shared" si="5"/>
        <v>906.1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12597.000000000002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82.6</v>
      </c>
      <c r="D32" s="36"/>
      <c r="E32" s="36"/>
      <c r="F32" s="36"/>
      <c r="G32" s="36"/>
      <c r="H32" s="36">
        <v>32.67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115.27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365.09199999999998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144.4014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509.49339999999995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82.6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32.67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115.27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365.09199999999998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144.4014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509.49339999999995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69.47</v>
      </c>
      <c r="M40" s="36"/>
      <c r="N40" s="36"/>
      <c r="O40" s="36">
        <v>16.47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85.94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307.05739999999997</v>
      </c>
      <c r="M41" s="22">
        <f t="shared" si="16"/>
        <v>0</v>
      </c>
      <c r="N41" s="22">
        <f t="shared" si="16"/>
        <v>0</v>
      </c>
      <c r="O41" s="22">
        <f t="shared" si="16"/>
        <v>72.797399999999996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379.85479999999995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69.47</v>
      </c>
      <c r="M46" s="20">
        <f t="shared" si="19"/>
        <v>0</v>
      </c>
      <c r="N46" s="20">
        <f t="shared" si="19"/>
        <v>0</v>
      </c>
      <c r="O46" s="20">
        <f t="shared" si="19"/>
        <v>16.47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85.94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307.05739999999997</v>
      </c>
      <c r="M47" s="19">
        <f t="shared" si="19"/>
        <v>0</v>
      </c>
      <c r="N47" s="19">
        <f t="shared" si="19"/>
        <v>0</v>
      </c>
      <c r="O47" s="19">
        <f t="shared" si="19"/>
        <v>72.797399999999996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379.85479999999995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832.25</v>
      </c>
      <c r="C49" s="44">
        <v>288.3</v>
      </c>
      <c r="D49" s="44">
        <v>791.91</v>
      </c>
      <c r="E49" s="44">
        <v>1078.48</v>
      </c>
      <c r="F49" s="44">
        <v>826.66</v>
      </c>
      <c r="G49" s="44">
        <v>534.35</v>
      </c>
      <c r="H49" s="44">
        <v>375.14</v>
      </c>
      <c r="I49" s="44">
        <v>1142</v>
      </c>
      <c r="J49" s="44">
        <v>1036.76</v>
      </c>
      <c r="K49" s="44">
        <v>476.34</v>
      </c>
      <c r="L49" s="44">
        <v>1174.3599999999999</v>
      </c>
      <c r="M49" s="45">
        <v>1336.38</v>
      </c>
      <c r="N49" s="45">
        <v>810.71</v>
      </c>
      <c r="O49" s="45">
        <v>133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10836.64</v>
      </c>
    </row>
    <row r="50" spans="1:34" x14ac:dyDescent="0.25">
      <c r="A50" s="17" t="s">
        <v>1</v>
      </c>
      <c r="B50" s="44"/>
      <c r="C50" s="44">
        <v>243.2</v>
      </c>
      <c r="D50" s="44">
        <v>0</v>
      </c>
      <c r="E50" s="44"/>
      <c r="F50" s="44">
        <v>498.16</v>
      </c>
      <c r="G50" s="44">
        <v>182.17</v>
      </c>
      <c r="H50" s="44"/>
      <c r="I50" s="44"/>
      <c r="J50" s="44"/>
      <c r="K50" s="44">
        <v>52.89</v>
      </c>
      <c r="L50" s="44"/>
      <c r="M50" s="45"/>
      <c r="N50" s="45"/>
      <c r="O50" s="45">
        <v>441.46</v>
      </c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1417.8799999999999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123</v>
      </c>
      <c r="B52" s="44"/>
      <c r="C52" s="44">
        <v>4.42</v>
      </c>
      <c r="D52" s="44">
        <v>382.84</v>
      </c>
      <c r="E52" s="44"/>
      <c r="F52" s="44"/>
      <c r="G52" s="44"/>
      <c r="H52" s="44"/>
      <c r="I52" s="44"/>
      <c r="J52" s="44">
        <v>51.42</v>
      </c>
      <c r="K52" s="44">
        <v>346.46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785.14</v>
      </c>
    </row>
    <row r="53" spans="1:34" x14ac:dyDescent="0.25">
      <c r="A53" s="17" t="s">
        <v>18</v>
      </c>
      <c r="B53" s="44">
        <v>184.53</v>
      </c>
      <c r="C53" s="44">
        <v>144.27000000000001</v>
      </c>
      <c r="D53" s="44">
        <v>108.23</v>
      </c>
      <c r="E53" s="44">
        <v>315.67</v>
      </c>
      <c r="F53" s="44">
        <v>0</v>
      </c>
      <c r="G53" s="44"/>
      <c r="H53" s="44">
        <v>176.78</v>
      </c>
      <c r="I53" s="44">
        <v>327.3</v>
      </c>
      <c r="J53" s="44">
        <v>115.4</v>
      </c>
      <c r="K53" s="44">
        <v>195.15</v>
      </c>
      <c r="L53" s="44">
        <v>470.74</v>
      </c>
      <c r="M53" s="45"/>
      <c r="N53" s="45"/>
      <c r="O53" s="45">
        <v>70.180000000000007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2108.25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33.76</v>
      </c>
      <c r="H54" s="44"/>
      <c r="I54" s="44"/>
      <c r="J54" s="44"/>
      <c r="K54" s="44"/>
      <c r="L54" s="44">
        <v>51.18</v>
      </c>
      <c r="M54" s="45">
        <v>32.29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117.22999999999999</v>
      </c>
    </row>
    <row r="55" spans="1:34" x14ac:dyDescent="0.25">
      <c r="A55" s="17" t="s">
        <v>52</v>
      </c>
      <c r="B55" s="44">
        <v>8</v>
      </c>
      <c r="C55" s="44">
        <v>24.75</v>
      </c>
      <c r="D55" s="44">
        <v>0</v>
      </c>
      <c r="E55" s="44">
        <v>0</v>
      </c>
      <c r="F55" s="44">
        <v>139.44</v>
      </c>
      <c r="G55" s="44">
        <v>18.690000000000001</v>
      </c>
      <c r="H55" s="44">
        <v>51.57</v>
      </c>
      <c r="I55" s="44">
        <v>85.01</v>
      </c>
      <c r="J55" s="44">
        <v>180.46</v>
      </c>
      <c r="K55" s="44"/>
      <c r="L55" s="44">
        <v>3.98</v>
      </c>
      <c r="M55" s="45">
        <v>110.24</v>
      </c>
      <c r="N55" s="45">
        <v>73.17</v>
      </c>
      <c r="O55" s="45">
        <v>62.8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758.1099999999999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2338.8000000000002</v>
      </c>
      <c r="C64" s="53">
        <f t="shared" ref="C64:AG64" si="21">+C15+C23+C31+C39+C47+C48+C49+C50+C51+C52+C53+C54+C55+C56+C57+C58+C59+C60+C61+C62+C63</f>
        <v>1865.6320000000001</v>
      </c>
      <c r="D64" s="53">
        <f t="shared" si="21"/>
        <v>1701.9599999999998</v>
      </c>
      <c r="E64" s="53">
        <f t="shared" si="21"/>
        <v>2352.61</v>
      </c>
      <c r="F64" s="53">
        <f t="shared" si="21"/>
        <v>2012.64</v>
      </c>
      <c r="G64" s="53">
        <f t="shared" si="21"/>
        <v>984.87</v>
      </c>
      <c r="H64" s="53">
        <f t="shared" si="21"/>
        <v>1145.6913999999999</v>
      </c>
      <c r="I64" s="53">
        <f t="shared" si="21"/>
        <v>2648.7500000000005</v>
      </c>
      <c r="J64" s="53">
        <f t="shared" si="21"/>
        <v>3028.28</v>
      </c>
      <c r="K64" s="53">
        <f t="shared" si="21"/>
        <v>2050.94</v>
      </c>
      <c r="L64" s="53">
        <f t="shared" si="21"/>
        <v>3156.5173999999997</v>
      </c>
      <c r="M64" s="53">
        <f t="shared" si="21"/>
        <v>2818.17</v>
      </c>
      <c r="N64" s="53">
        <f t="shared" si="21"/>
        <v>2020.3000000000002</v>
      </c>
      <c r="O64" s="53">
        <f t="shared" si="21"/>
        <v>1686.3374000000001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29811.498200000002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2283.13</v>
      </c>
      <c r="C67" s="57">
        <f t="shared" ref="C67:L67" si="23">C12</f>
        <v>1812.42</v>
      </c>
      <c r="D67" s="57">
        <f t="shared" si="23"/>
        <v>1701.83</v>
      </c>
      <c r="E67" s="57">
        <f t="shared" si="23"/>
        <v>2341.94</v>
      </c>
      <c r="F67" s="57">
        <f t="shared" si="23"/>
        <v>2007.08</v>
      </c>
      <c r="G67" s="57">
        <f t="shared" si="23"/>
        <v>981.81</v>
      </c>
      <c r="H67" s="57">
        <f t="shared" si="23"/>
        <v>1121.92</v>
      </c>
      <c r="I67" s="57">
        <f t="shared" si="23"/>
        <v>2647.22</v>
      </c>
      <c r="J67" s="57">
        <f t="shared" si="23"/>
        <v>3013.17</v>
      </c>
      <c r="K67" s="57">
        <f t="shared" si="23"/>
        <v>2048.5500000000002</v>
      </c>
      <c r="L67" s="57">
        <f t="shared" si="23"/>
        <v>3136.8</v>
      </c>
      <c r="M67" s="57">
        <f t="shared" si="22"/>
        <v>2806.66</v>
      </c>
      <c r="N67" s="57">
        <f t="shared" si="22"/>
        <v>2018.74</v>
      </c>
      <c r="O67" s="57">
        <f t="shared" si="22"/>
        <v>1624.58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29545.85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3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21</v>
      </c>
    </row>
    <row r="69" spans="1:34" s="47" customFormat="1" x14ac:dyDescent="0.25">
      <c r="A69" s="58" t="s">
        <v>94</v>
      </c>
      <c r="B69" s="59">
        <f>+B67+B68</f>
        <v>2301.13</v>
      </c>
      <c r="C69" s="59">
        <f t="shared" ref="C69:AG69" si="25">+C67+C68</f>
        <v>1812.42</v>
      </c>
      <c r="D69" s="59">
        <f t="shared" si="25"/>
        <v>1701.83</v>
      </c>
      <c r="E69" s="59">
        <f t="shared" si="25"/>
        <v>2341.94</v>
      </c>
      <c r="F69" s="59">
        <f t="shared" si="25"/>
        <v>2007.08</v>
      </c>
      <c r="G69" s="59">
        <f t="shared" si="25"/>
        <v>981.81</v>
      </c>
      <c r="H69" s="59">
        <f t="shared" si="25"/>
        <v>1121.92</v>
      </c>
      <c r="I69" s="59">
        <f t="shared" si="25"/>
        <v>2647.22</v>
      </c>
      <c r="J69" s="59">
        <f t="shared" si="25"/>
        <v>3013.17</v>
      </c>
      <c r="K69" s="59">
        <f t="shared" si="25"/>
        <v>2048.5500000000002</v>
      </c>
      <c r="L69" s="59">
        <f t="shared" si="25"/>
        <v>3136.8</v>
      </c>
      <c r="M69" s="59">
        <f t="shared" si="25"/>
        <v>2809.66</v>
      </c>
      <c r="N69" s="59">
        <f t="shared" si="25"/>
        <v>2018.74</v>
      </c>
      <c r="O69" s="59">
        <f t="shared" si="25"/>
        <v>1624.58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29566.85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37.670000000000073</v>
      </c>
      <c r="C70" s="57">
        <f t="shared" si="26"/>
        <v>53.211999999999989</v>
      </c>
      <c r="D70" s="57">
        <f t="shared" si="26"/>
        <v>0.12999999999988177</v>
      </c>
      <c r="E70" s="57">
        <f t="shared" si="26"/>
        <v>10.670000000000073</v>
      </c>
      <c r="F70" s="57">
        <f t="shared" si="26"/>
        <v>5.5600000000001728</v>
      </c>
      <c r="G70" s="57">
        <f t="shared" si="26"/>
        <v>3.0600000000000591</v>
      </c>
      <c r="H70" s="57">
        <f t="shared" si="26"/>
        <v>23.771399999999858</v>
      </c>
      <c r="I70" s="57">
        <f t="shared" si="26"/>
        <v>1.5300000000006548</v>
      </c>
      <c r="J70" s="57">
        <f t="shared" si="26"/>
        <v>15.110000000000127</v>
      </c>
      <c r="K70" s="57">
        <f t="shared" si="26"/>
        <v>2.3899999999998727</v>
      </c>
      <c r="L70" s="57">
        <f t="shared" si="26"/>
        <v>19.717399999999543</v>
      </c>
      <c r="M70" s="57">
        <f t="shared" si="26"/>
        <v>8.5100000000002183</v>
      </c>
      <c r="N70" s="57">
        <f t="shared" si="26"/>
        <v>1.5600000000001728</v>
      </c>
      <c r="O70" s="57">
        <f t="shared" si="26"/>
        <v>61.757400000000189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244.64820000000088</v>
      </c>
    </row>
    <row r="71" spans="1:34" ht="112.5" customHeight="1" x14ac:dyDescent="0.25">
      <c r="A71" s="77" t="s">
        <v>96</v>
      </c>
      <c r="B71" s="14" t="s">
        <v>121</v>
      </c>
      <c r="C71" s="14" t="s">
        <v>124</v>
      </c>
      <c r="D71" s="14"/>
      <c r="E71" s="14"/>
      <c r="F71" s="14"/>
      <c r="G71" s="14"/>
      <c r="H71" s="14" t="s">
        <v>126</v>
      </c>
      <c r="I71" s="14"/>
      <c r="J71" s="14" t="s">
        <v>127</v>
      </c>
      <c r="K71" s="14"/>
      <c r="L71" s="14" t="s">
        <v>130</v>
      </c>
      <c r="M71" s="29"/>
      <c r="N71" s="29"/>
      <c r="O71" s="29" t="s">
        <v>131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C72" s="12" t="s">
        <v>125</v>
      </c>
      <c r="J72" s="12" t="s">
        <v>128</v>
      </c>
      <c r="AH72" s="47"/>
    </row>
    <row r="73" spans="1:34" x14ac:dyDescent="0.25">
      <c r="J73" s="12" t="s">
        <v>129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110" zoomScaleNormal="110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1925.04</v>
      </c>
      <c r="C12" s="26">
        <v>1950.32</v>
      </c>
      <c r="D12" s="26">
        <v>787.02</v>
      </c>
      <c r="E12" s="26">
        <v>1067.33</v>
      </c>
      <c r="F12" s="26">
        <v>2211.5300000000002</v>
      </c>
      <c r="G12" s="26">
        <v>807.54</v>
      </c>
      <c r="H12" s="26">
        <v>287.61</v>
      </c>
      <c r="I12" s="26">
        <v>1250.3399999999999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10286.73</v>
      </c>
      <c r="AI12" s="26">
        <v>10286.74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5.7</v>
      </c>
      <c r="C15" s="23">
        <v>48</v>
      </c>
      <c r="D15" s="23"/>
      <c r="E15" s="23"/>
      <c r="F15" s="23"/>
      <c r="G15" s="23">
        <v>54.5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108.2</v>
      </c>
    </row>
    <row r="16" spans="1:36" s="32" customFormat="1" x14ac:dyDescent="0.25">
      <c r="A16" s="30" t="s">
        <v>20</v>
      </c>
      <c r="B16" s="31">
        <v>146</v>
      </c>
      <c r="C16" s="31">
        <v>166</v>
      </c>
      <c r="D16" s="31">
        <v>90</v>
      </c>
      <c r="E16" s="31">
        <v>155</v>
      </c>
      <c r="F16" s="31">
        <v>255</v>
      </c>
      <c r="G16" s="31">
        <v>50</v>
      </c>
      <c r="H16" s="31">
        <v>20</v>
      </c>
      <c r="I16" s="31">
        <v>165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1047</v>
      </c>
      <c r="AJ16" s="70"/>
    </row>
    <row r="17" spans="1:36" s="47" customFormat="1" x14ac:dyDescent="0.25">
      <c r="A17" s="46" t="s">
        <v>27</v>
      </c>
      <c r="B17" s="22">
        <f>B16*$B$8</f>
        <v>645.31999999999994</v>
      </c>
      <c r="C17" s="22">
        <f>C16*$B$8</f>
        <v>733.72</v>
      </c>
      <c r="D17" s="22">
        <f t="shared" ref="D17:AG17" si="2">D16*$B$8</f>
        <v>397.8</v>
      </c>
      <c r="E17" s="22">
        <f t="shared" si="2"/>
        <v>685.1</v>
      </c>
      <c r="F17" s="22">
        <f t="shared" si="2"/>
        <v>1127.0999999999999</v>
      </c>
      <c r="G17" s="22">
        <f t="shared" si="2"/>
        <v>221</v>
      </c>
      <c r="H17" s="22">
        <f t="shared" si="2"/>
        <v>88.4</v>
      </c>
      <c r="I17" s="22">
        <f t="shared" si="2"/>
        <v>729.3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4627.74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AG23" si="5">+C16+C18+C20</f>
        <v>166</v>
      </c>
      <c r="D22" s="20">
        <f t="shared" si="5"/>
        <v>90</v>
      </c>
      <c r="E22" s="20">
        <f t="shared" si="5"/>
        <v>155</v>
      </c>
      <c r="F22" s="20">
        <f t="shared" si="5"/>
        <v>255</v>
      </c>
      <c r="G22" s="20">
        <f t="shared" si="5"/>
        <v>50</v>
      </c>
      <c r="H22" s="20">
        <f t="shared" si="5"/>
        <v>20</v>
      </c>
      <c r="I22" s="20">
        <f t="shared" si="5"/>
        <v>165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1047</v>
      </c>
    </row>
    <row r="23" spans="1:36" s="47" customFormat="1" x14ac:dyDescent="0.25">
      <c r="A23" s="48" t="s">
        <v>26</v>
      </c>
      <c r="B23" s="19">
        <f>+B17+B19+B21</f>
        <v>645.31999999999994</v>
      </c>
      <c r="C23" s="19">
        <f t="shared" si="5"/>
        <v>733.72</v>
      </c>
      <c r="D23" s="19">
        <f t="shared" si="5"/>
        <v>397.8</v>
      </c>
      <c r="E23" s="19">
        <f t="shared" si="5"/>
        <v>685.1</v>
      </c>
      <c r="F23" s="19">
        <f t="shared" si="5"/>
        <v>1127.0999999999999</v>
      </c>
      <c r="G23" s="19">
        <f t="shared" si="5"/>
        <v>221</v>
      </c>
      <c r="H23" s="19">
        <f t="shared" si="5"/>
        <v>88.4</v>
      </c>
      <c r="I23" s="19">
        <f t="shared" si="5"/>
        <v>729.3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4627.74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9.31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9.31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41.150199999999998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41.150199999999998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9.31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9.31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41.150199999999998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41.150199999999998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1056.21</v>
      </c>
      <c r="C49" s="44">
        <v>980.15</v>
      </c>
      <c r="D49" s="44">
        <v>268.93</v>
      </c>
      <c r="E49" s="44">
        <v>451.56</v>
      </c>
      <c r="F49" s="44">
        <v>926.81</v>
      </c>
      <c r="G49" s="44">
        <v>478.35</v>
      </c>
      <c r="H49" s="44">
        <v>137.78</v>
      </c>
      <c r="I49" s="44">
        <v>519.16999999999996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4818.96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223.53</v>
      </c>
      <c r="C53" s="44">
        <v>83.83</v>
      </c>
      <c r="D53" s="44">
        <v>115.39</v>
      </c>
      <c r="E53" s="44">
        <v>81.81</v>
      </c>
      <c r="F53" s="44">
        <v>212.71</v>
      </c>
      <c r="G53" s="44">
        <v>60.67</v>
      </c>
      <c r="H53" s="44">
        <v>109.51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887.44999999999993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103.43</v>
      </c>
      <c r="D55" s="44">
        <v>12.56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115.99000000000001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1930.76</v>
      </c>
      <c r="C64" s="53">
        <f t="shared" ref="C64:AG64" si="21">+C15+C23+C31+C39+C47+C48+C49+C50+C51+C52+C53+C54+C55+C56+C57+C58+C59+C60+C61+C62+C63</f>
        <v>1949.1299999999999</v>
      </c>
      <c r="D64" s="53">
        <f t="shared" si="21"/>
        <v>794.68</v>
      </c>
      <c r="E64" s="53">
        <f t="shared" si="21"/>
        <v>1218.47</v>
      </c>
      <c r="F64" s="53">
        <f t="shared" si="21"/>
        <v>2266.62</v>
      </c>
      <c r="G64" s="53">
        <f t="shared" si="21"/>
        <v>814.52</v>
      </c>
      <c r="H64" s="53">
        <f t="shared" si="21"/>
        <v>335.69</v>
      </c>
      <c r="I64" s="53">
        <f t="shared" si="21"/>
        <v>1289.6201999999998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10599.4902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1925.04</v>
      </c>
      <c r="C67" s="57">
        <f t="shared" ref="C67:L67" si="23">C12</f>
        <v>1950.32</v>
      </c>
      <c r="D67" s="57">
        <f t="shared" si="23"/>
        <v>787.02</v>
      </c>
      <c r="E67" s="57">
        <f t="shared" si="23"/>
        <v>1067.33</v>
      </c>
      <c r="F67" s="57">
        <f t="shared" si="23"/>
        <v>2211.5300000000002</v>
      </c>
      <c r="G67" s="57">
        <f t="shared" si="23"/>
        <v>807.54</v>
      </c>
      <c r="H67" s="57">
        <f t="shared" si="23"/>
        <v>287.61</v>
      </c>
      <c r="I67" s="57">
        <f t="shared" si="23"/>
        <v>1250.3399999999999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10286.73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1925.04</v>
      </c>
      <c r="C69" s="59">
        <f t="shared" ref="C69:AG69" si="25">+C67+C68</f>
        <v>1950.32</v>
      </c>
      <c r="D69" s="59">
        <f t="shared" si="25"/>
        <v>787.02</v>
      </c>
      <c r="E69" s="59">
        <f t="shared" si="25"/>
        <v>1067.33</v>
      </c>
      <c r="F69" s="59">
        <f t="shared" si="25"/>
        <v>2211.5300000000002</v>
      </c>
      <c r="G69" s="59">
        <f t="shared" si="25"/>
        <v>807.54</v>
      </c>
      <c r="H69" s="59">
        <f t="shared" si="25"/>
        <v>287.61</v>
      </c>
      <c r="I69" s="59">
        <f t="shared" si="25"/>
        <v>1250.3399999999999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10286.73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5.7200000000000273</v>
      </c>
      <c r="C70" s="57">
        <f t="shared" si="26"/>
        <v>-1.1900000000000546</v>
      </c>
      <c r="D70" s="57">
        <f t="shared" si="26"/>
        <v>7.6599999999999682</v>
      </c>
      <c r="E70" s="57">
        <f t="shared" si="26"/>
        <v>151.1400000000001</v>
      </c>
      <c r="F70" s="57">
        <f t="shared" si="26"/>
        <v>55.089999999999691</v>
      </c>
      <c r="G70" s="57">
        <f t="shared" si="26"/>
        <v>6.9800000000000182</v>
      </c>
      <c r="H70" s="57">
        <f t="shared" si="26"/>
        <v>48.079999999999984</v>
      </c>
      <c r="I70" s="57">
        <f t="shared" si="26"/>
        <v>39.280199999999923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312.76019999999966</v>
      </c>
    </row>
    <row r="71" spans="1:34" ht="95.25" customHeight="1" x14ac:dyDescent="0.25">
      <c r="A71" s="77" t="s">
        <v>96</v>
      </c>
      <c r="B71" s="14" t="s">
        <v>157</v>
      </c>
      <c r="C71" s="14"/>
      <c r="D71" s="14" t="s">
        <v>158</v>
      </c>
      <c r="E71" s="14" t="s">
        <v>159</v>
      </c>
      <c r="F71" s="14" t="s">
        <v>160</v>
      </c>
      <c r="G71" s="14"/>
      <c r="H71" s="14" t="s">
        <v>161</v>
      </c>
      <c r="I71" s="14" t="s">
        <v>162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B59" sqref="B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812.07</v>
      </c>
      <c r="C12" s="26">
        <v>2445.04</v>
      </c>
      <c r="D12" s="26">
        <v>1282.18</v>
      </c>
      <c r="E12" s="26">
        <v>2004.1</v>
      </c>
      <c r="F12" s="26">
        <v>2761.93</v>
      </c>
      <c r="G12" s="26">
        <v>1831.68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11137</v>
      </c>
      <c r="AI12" s="26">
        <v>11137.01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21.5</v>
      </c>
      <c r="C15" s="23">
        <v>180</v>
      </c>
      <c r="D15" s="23">
        <v>83.5</v>
      </c>
      <c r="E15" s="23">
        <v>220.5</v>
      </c>
      <c r="F15" s="23">
        <v>185</v>
      </c>
      <c r="G15" s="23">
        <v>51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741.5</v>
      </c>
    </row>
    <row r="16" spans="1:36" s="32" customFormat="1" x14ac:dyDescent="0.25">
      <c r="A16" s="30" t="s">
        <v>20</v>
      </c>
      <c r="B16" s="31">
        <v>73</v>
      </c>
      <c r="C16" s="31">
        <v>189</v>
      </c>
      <c r="D16" s="31">
        <v>61</v>
      </c>
      <c r="E16" s="31">
        <v>160</v>
      </c>
      <c r="F16" s="31">
        <v>208</v>
      </c>
      <c r="G16" s="31">
        <v>130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821</v>
      </c>
      <c r="AJ16" s="70"/>
    </row>
    <row r="17" spans="1:36" s="47" customFormat="1" x14ac:dyDescent="0.25">
      <c r="A17" s="46" t="s">
        <v>27</v>
      </c>
      <c r="B17" s="22">
        <f>B16*$B$8</f>
        <v>322.65999999999997</v>
      </c>
      <c r="C17" s="22">
        <f>C16*$B$8</f>
        <v>835.38</v>
      </c>
      <c r="D17" s="22">
        <f t="shared" ref="D17:AG17" si="2">D16*$B$8</f>
        <v>269.62</v>
      </c>
      <c r="E17" s="22">
        <f t="shared" si="2"/>
        <v>707.2</v>
      </c>
      <c r="F17" s="22">
        <f t="shared" si="2"/>
        <v>919.36</v>
      </c>
      <c r="G17" s="22">
        <f t="shared" si="2"/>
        <v>574.6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3628.8199999999997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73</v>
      </c>
      <c r="C22" s="20">
        <f t="shared" ref="C22:AG23" si="5">+C16+C18+C20</f>
        <v>189</v>
      </c>
      <c r="D22" s="20">
        <f t="shared" si="5"/>
        <v>61</v>
      </c>
      <c r="E22" s="20">
        <f t="shared" si="5"/>
        <v>160</v>
      </c>
      <c r="F22" s="20">
        <f t="shared" si="5"/>
        <v>208</v>
      </c>
      <c r="G22" s="20">
        <f t="shared" si="5"/>
        <v>130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821</v>
      </c>
    </row>
    <row r="23" spans="1:36" s="47" customFormat="1" x14ac:dyDescent="0.25">
      <c r="A23" s="48" t="s">
        <v>26</v>
      </c>
      <c r="B23" s="19">
        <f>+B17+B19+B21</f>
        <v>322.65999999999997</v>
      </c>
      <c r="C23" s="19">
        <f t="shared" si="5"/>
        <v>835.38</v>
      </c>
      <c r="D23" s="19">
        <f t="shared" si="5"/>
        <v>269.62</v>
      </c>
      <c r="E23" s="19">
        <f t="shared" si="5"/>
        <v>707.2</v>
      </c>
      <c r="F23" s="19">
        <f t="shared" si="5"/>
        <v>919.36</v>
      </c>
      <c r="G23" s="19">
        <f t="shared" si="5"/>
        <v>574.6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3628.8199999999997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31.88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31.88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140.90959999999998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140.90959999999998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31.88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31.88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140.90959999999998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140.90959999999998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49.9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49.9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220.55799999999999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220.55799999999999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49.9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49.9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220.55799999999999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220.55799999999999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251.23</v>
      </c>
      <c r="C49" s="44">
        <v>977.6</v>
      </c>
      <c r="D49" s="44">
        <v>521.52</v>
      </c>
      <c r="E49" s="44">
        <v>669.22</v>
      </c>
      <c r="F49" s="44">
        <v>1190.92</v>
      </c>
      <c r="G49" s="44">
        <v>509.4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4119.8899999999994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217.6</v>
      </c>
      <c r="C53" s="44">
        <v>428.1</v>
      </c>
      <c r="D53" s="44">
        <v>413.37</v>
      </c>
      <c r="E53" s="44">
        <v>411.05</v>
      </c>
      <c r="F53" s="44">
        <v>408.38</v>
      </c>
      <c r="G53" s="44">
        <v>328.45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2206.9499999999998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8.84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8.84</v>
      </c>
    </row>
    <row r="55" spans="1:34" x14ac:dyDescent="0.25">
      <c r="A55" s="17" t="s">
        <v>52</v>
      </c>
      <c r="B55" s="44"/>
      <c r="C55" s="44">
        <v>27.29</v>
      </c>
      <c r="D55" s="44"/>
      <c r="E55" s="44"/>
      <c r="F55" s="44">
        <v>61.91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89.199999999999989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812.99</v>
      </c>
      <c r="C64" s="53">
        <f t="shared" ref="C64:AG64" si="21">+C15+C23+C31+C39+C47+C48+C49+C50+C51+C52+C53+C54+C55+C56+C57+C58+C59+C60+C61+C62+C63</f>
        <v>2448.37</v>
      </c>
      <c r="D64" s="53">
        <f t="shared" si="21"/>
        <v>1288.01</v>
      </c>
      <c r="E64" s="53">
        <f t="shared" si="21"/>
        <v>2007.97</v>
      </c>
      <c r="F64" s="53">
        <f t="shared" si="21"/>
        <v>2765.57</v>
      </c>
      <c r="G64" s="53">
        <f t="shared" si="21"/>
        <v>1833.7575999999999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11156.667600000001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812.07</v>
      </c>
      <c r="C67" s="57">
        <f t="shared" ref="C67:L67" si="23">C12</f>
        <v>2445.04</v>
      </c>
      <c r="D67" s="57">
        <f t="shared" si="23"/>
        <v>1282.18</v>
      </c>
      <c r="E67" s="57">
        <f t="shared" si="23"/>
        <v>2004.1</v>
      </c>
      <c r="F67" s="57">
        <f t="shared" si="23"/>
        <v>2761.93</v>
      </c>
      <c r="G67" s="57">
        <f t="shared" si="23"/>
        <v>1831.68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812.07</v>
      </c>
      <c r="C69" s="59">
        <f t="shared" ref="C69:AG69" si="25">+C67+C68</f>
        <v>2445.04</v>
      </c>
      <c r="D69" s="59">
        <f t="shared" si="25"/>
        <v>1282.18</v>
      </c>
      <c r="E69" s="59">
        <f t="shared" si="25"/>
        <v>2004.1</v>
      </c>
      <c r="F69" s="59">
        <f t="shared" si="25"/>
        <v>2761.93</v>
      </c>
      <c r="G69" s="59">
        <f t="shared" si="25"/>
        <v>1831.68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0.91999999999995907</v>
      </c>
      <c r="C70" s="57">
        <f t="shared" si="26"/>
        <v>3.3299999999999272</v>
      </c>
      <c r="D70" s="57">
        <f t="shared" si="26"/>
        <v>5.8299999999999272</v>
      </c>
      <c r="E70" s="57">
        <f t="shared" si="26"/>
        <v>3.8700000000001182</v>
      </c>
      <c r="F70" s="57">
        <f t="shared" si="26"/>
        <v>3.6400000000003274</v>
      </c>
      <c r="G70" s="57">
        <f t="shared" si="26"/>
        <v>2.0775999999998476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19.667600000000107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19" sqref="AH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834.47</v>
      </c>
      <c r="C12" s="26">
        <v>1468.21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2302.6800000000003</v>
      </c>
      <c r="AI12" s="26">
        <v>2307.2199999999998</v>
      </c>
      <c r="AJ12" s="69">
        <f>+AI12-AH12</f>
        <v>4.5399999999995089</v>
      </c>
    </row>
    <row r="13" spans="1:36" ht="19.5" customHeight="1" x14ac:dyDescent="0.25">
      <c r="A13" s="25" t="s">
        <v>117</v>
      </c>
      <c r="B13" s="26">
        <v>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32</v>
      </c>
      <c r="C15" s="23">
        <v>63.5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95.5</v>
      </c>
    </row>
    <row r="16" spans="1:36" s="32" customFormat="1" x14ac:dyDescent="0.25">
      <c r="A16" s="30" t="s">
        <v>20</v>
      </c>
      <c r="B16" s="31">
        <v>59</v>
      </c>
      <c r="C16" s="31">
        <v>102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161</v>
      </c>
      <c r="AJ16" s="70"/>
    </row>
    <row r="17" spans="1:36" s="47" customFormat="1" x14ac:dyDescent="0.25">
      <c r="A17" s="46" t="s">
        <v>27</v>
      </c>
      <c r="B17" s="22">
        <f>B16*$B$8</f>
        <v>260.77999999999997</v>
      </c>
      <c r="C17" s="22">
        <f>C16*$B$8</f>
        <v>450.84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711.61999999999989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</v>
      </c>
      <c r="C22" s="20">
        <f t="shared" ref="C22:AG23" si="5">+C16+C18+C20</f>
        <v>102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</v>
      </c>
    </row>
    <row r="23" spans="1:36" s="47" customFormat="1" x14ac:dyDescent="0.25">
      <c r="A23" s="48" t="s">
        <v>26</v>
      </c>
      <c r="B23" s="19">
        <f>+B17+B19+B21</f>
        <v>260.77999999999997</v>
      </c>
      <c r="C23" s="19">
        <f t="shared" si="5"/>
        <v>450.84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711.61999999999989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f>18.83+425.64</f>
        <v>444.46999999999997</v>
      </c>
      <c r="C49" s="44">
        <v>860.36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1304.83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62.63</v>
      </c>
      <c r="C53" s="44">
        <v>76.349999999999994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138.97999999999999</v>
      </c>
    </row>
    <row r="54" spans="1:34" x14ac:dyDescent="0.25">
      <c r="A54" s="17" t="s">
        <v>114</v>
      </c>
      <c r="B54" s="44">
        <v>45.75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45.75</v>
      </c>
    </row>
    <row r="55" spans="1:34" x14ac:dyDescent="0.25">
      <c r="A55" s="17" t="s">
        <v>52</v>
      </c>
      <c r="B55" s="44"/>
      <c r="C55" s="44">
        <v>31.16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845.63</v>
      </c>
      <c r="C64" s="53">
        <f t="shared" ref="C64:AG64" si="21">+C15+C23+C31+C39+C47+C48+C49+C50+C51+C52+C53+C54+C55+C56+C57+C58+C59+C60+C61+C62+C63</f>
        <v>1482.2099999999998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2327.8399999999997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834.47</v>
      </c>
      <c r="C67" s="57">
        <f t="shared" ref="C67:L67" si="23">C12</f>
        <v>1468.21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2302.6800000000003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840.47</v>
      </c>
      <c r="C69" s="59">
        <f t="shared" ref="C69:AG69" si="25">+C67+C68</f>
        <v>1492.21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2332.6800000000003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5.1599999999999682</v>
      </c>
      <c r="C70" s="57">
        <f t="shared" si="26"/>
        <v>-10.000000000000227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-4.8400000000002592</v>
      </c>
    </row>
    <row r="71" spans="1:34" ht="102.75" customHeight="1" x14ac:dyDescent="0.25">
      <c r="A71" s="77" t="s">
        <v>96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U46" sqref="U4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54</v>
      </c>
      <c r="E11" s="5" t="s">
        <v>55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796.65</v>
      </c>
      <c r="C12" s="26">
        <v>4051.85</v>
      </c>
      <c r="D12" s="26">
        <v>2399.41</v>
      </c>
      <c r="E12" s="26">
        <v>436.16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7684.07</v>
      </c>
      <c r="AI12" s="26"/>
      <c r="AJ12" s="69">
        <f>+AI12-AH12</f>
        <v>-7684.07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</v>
      </c>
    </row>
    <row r="16" spans="1:36" s="32" customFormat="1" x14ac:dyDescent="0.25">
      <c r="A16" s="30" t="s">
        <v>20</v>
      </c>
      <c r="B16" s="31">
        <v>83</v>
      </c>
      <c r="C16" s="31">
        <v>513</v>
      </c>
      <c r="D16" s="31">
        <v>388</v>
      </c>
      <c r="E16" s="31">
        <v>51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1035</v>
      </c>
      <c r="AJ16" s="70"/>
    </row>
    <row r="17" spans="1:36" s="47" customFormat="1" x14ac:dyDescent="0.25">
      <c r="A17" s="46" t="s">
        <v>27</v>
      </c>
      <c r="B17" s="22">
        <f>B16*$B$8</f>
        <v>362.71000000000004</v>
      </c>
      <c r="C17" s="22">
        <f>C16*$B$8</f>
        <v>2241.81</v>
      </c>
      <c r="D17" s="22">
        <f t="shared" ref="D17:AG17" si="2">D16*$B$8</f>
        <v>1695.56</v>
      </c>
      <c r="E17" s="22">
        <f t="shared" si="2"/>
        <v>222.87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4522.95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513</v>
      </c>
      <c r="D22" s="20">
        <f t="shared" si="5"/>
        <v>388</v>
      </c>
      <c r="E22" s="20">
        <f t="shared" si="5"/>
        <v>51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1035</v>
      </c>
    </row>
    <row r="23" spans="1:36" s="47" customFormat="1" x14ac:dyDescent="0.25">
      <c r="A23" s="48" t="s">
        <v>26</v>
      </c>
      <c r="B23" s="19">
        <f>+B17+B19+B21</f>
        <v>362.71000000000004</v>
      </c>
      <c r="C23" s="19">
        <f t="shared" si="5"/>
        <v>2241.81</v>
      </c>
      <c r="D23" s="19">
        <f t="shared" si="5"/>
        <v>1695.56</v>
      </c>
      <c r="E23" s="19">
        <f t="shared" si="5"/>
        <v>222.87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4522.95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5.85</v>
      </c>
      <c r="D40" s="36">
        <v>27.99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33.839999999999996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25.564499999999999</v>
      </c>
      <c r="D41" s="22">
        <f t="shared" si="16"/>
        <v>122.3163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147.88079999999999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5.85</v>
      </c>
      <c r="D46" s="20">
        <f t="shared" si="19"/>
        <v>27.99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33.839999999999996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25.564499999999999</v>
      </c>
      <c r="D47" s="19">
        <f t="shared" si="19"/>
        <v>122.3163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147.88079999999999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292.61</v>
      </c>
      <c r="C49" s="44">
        <v>1626.69</v>
      </c>
      <c r="D49" s="44">
        <v>647.58000000000004</v>
      </c>
      <c r="E49" s="44">
        <v>238.37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2805.25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125.97</v>
      </c>
      <c r="C53" s="44">
        <v>122.04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248.01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105.74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105.74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798.29000000000008</v>
      </c>
      <c r="C64" s="53">
        <f t="shared" ref="C64:AG64" si="21">+C15+C23+C31+C39+C47+C48+C49+C50+C51+C52+C53+C54+C55+C56+C57+C58+C59+C60+C61+C62+C63</f>
        <v>4121.8445000000002</v>
      </c>
      <c r="D64" s="53">
        <f t="shared" si="21"/>
        <v>2465.4562999999998</v>
      </c>
      <c r="E64" s="53">
        <f t="shared" si="21"/>
        <v>461.24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7846.8307999999997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1 N</v>
      </c>
      <c r="E66" s="55" t="str">
        <f t="shared" si="22"/>
        <v>CAJA 2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796.65</v>
      </c>
      <c r="C67" s="57">
        <f t="shared" ref="C67:L67" si="23">C12</f>
        <v>4051.85</v>
      </c>
      <c r="D67" s="57">
        <f t="shared" si="23"/>
        <v>2399.41</v>
      </c>
      <c r="E67" s="57">
        <f t="shared" si="23"/>
        <v>436.16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7684.07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796.65</v>
      </c>
      <c r="C69" s="59">
        <f t="shared" ref="C69:AG69" si="25">+C67+C68</f>
        <v>4051.85</v>
      </c>
      <c r="D69" s="59">
        <f t="shared" si="25"/>
        <v>2399.41</v>
      </c>
      <c r="E69" s="59">
        <f t="shared" si="25"/>
        <v>436.16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7684.07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1.6400000000001</v>
      </c>
      <c r="C70" s="57">
        <f t="shared" si="26"/>
        <v>69.994500000000244</v>
      </c>
      <c r="D70" s="57">
        <f t="shared" si="26"/>
        <v>66.046299999999974</v>
      </c>
      <c r="E70" s="57">
        <f t="shared" si="26"/>
        <v>25.079999999999984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162.7608000000003</v>
      </c>
    </row>
    <row r="71" spans="1:34" ht="96" customHeight="1" x14ac:dyDescent="0.25">
      <c r="A71" s="77" t="s">
        <v>96</v>
      </c>
      <c r="B71" s="14"/>
      <c r="C71" s="14"/>
      <c r="D71" s="14" t="s">
        <v>163</v>
      </c>
      <c r="E71" s="14" t="s">
        <v>164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H17" sqref="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2304.2800000000002</v>
      </c>
      <c r="C12" s="26">
        <v>2319.66</v>
      </c>
      <c r="D12" s="26">
        <v>2907.23</v>
      </c>
      <c r="E12" s="26">
        <v>2352.7399999999998</v>
      </c>
      <c r="F12" s="26">
        <v>2466.39</v>
      </c>
      <c r="G12" s="26">
        <v>2113.4699999999998</v>
      </c>
      <c r="H12" s="26">
        <v>1751.87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16215.64</v>
      </c>
      <c r="AI12" s="26"/>
      <c r="AJ12" s="69">
        <f>+AI12-AH12</f>
        <v>-16215.64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248.2</v>
      </c>
      <c r="D15" s="23">
        <v>116.5</v>
      </c>
      <c r="E15" s="23">
        <v>71</v>
      </c>
      <c r="F15" s="23">
        <v>29</v>
      </c>
      <c r="G15" s="23">
        <v>64</v>
      </c>
      <c r="H15" s="23">
        <v>139.4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668.1</v>
      </c>
    </row>
    <row r="16" spans="1:36" s="32" customFormat="1" x14ac:dyDescent="0.25">
      <c r="A16" s="30" t="s">
        <v>20</v>
      </c>
      <c r="B16" s="31">
        <v>215</v>
      </c>
      <c r="C16" s="31">
        <v>225</v>
      </c>
      <c r="D16" s="31">
        <v>191</v>
      </c>
      <c r="E16" s="31">
        <v>154</v>
      </c>
      <c r="F16" s="31">
        <v>152</v>
      </c>
      <c r="G16" s="31">
        <v>106</v>
      </c>
      <c r="H16" s="31">
        <v>367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1410</v>
      </c>
      <c r="AJ16" s="70"/>
    </row>
    <row r="17" spans="1:36" s="47" customFormat="1" x14ac:dyDescent="0.25">
      <c r="A17" s="46" t="s">
        <v>27</v>
      </c>
      <c r="B17" s="22">
        <f>B16*$B$8</f>
        <v>950.3</v>
      </c>
      <c r="C17" s="22">
        <f>C16*$B$8</f>
        <v>994.5</v>
      </c>
      <c r="D17" s="22">
        <f t="shared" ref="D17:AG17" si="2">D16*$B$8</f>
        <v>844.22</v>
      </c>
      <c r="E17" s="22">
        <f t="shared" si="2"/>
        <v>680.68</v>
      </c>
      <c r="F17" s="22">
        <f t="shared" si="2"/>
        <v>671.84</v>
      </c>
      <c r="G17" s="22">
        <f t="shared" si="2"/>
        <v>468.52</v>
      </c>
      <c r="H17" s="22">
        <f t="shared" si="2"/>
        <v>1622.1399999999999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6232.1999999999989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215</v>
      </c>
      <c r="C22" s="20">
        <f t="shared" ref="C22:AG23" si="5">+C16+C18+C20</f>
        <v>225</v>
      </c>
      <c r="D22" s="20">
        <f t="shared" si="5"/>
        <v>191</v>
      </c>
      <c r="E22" s="20">
        <f t="shared" si="5"/>
        <v>154</v>
      </c>
      <c r="F22" s="20">
        <f t="shared" si="5"/>
        <v>152</v>
      </c>
      <c r="G22" s="20">
        <f t="shared" si="5"/>
        <v>106</v>
      </c>
      <c r="H22" s="20">
        <f t="shared" si="5"/>
        <v>367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1410</v>
      </c>
    </row>
    <row r="23" spans="1:36" s="47" customFormat="1" x14ac:dyDescent="0.25">
      <c r="A23" s="48" t="s">
        <v>26</v>
      </c>
      <c r="B23" s="19">
        <f>+B17+B19+B21</f>
        <v>950.3</v>
      </c>
      <c r="C23" s="19">
        <f t="shared" si="5"/>
        <v>994.5</v>
      </c>
      <c r="D23" s="19">
        <f t="shared" si="5"/>
        <v>844.22</v>
      </c>
      <c r="E23" s="19">
        <f t="shared" si="5"/>
        <v>680.68</v>
      </c>
      <c r="F23" s="19">
        <f t="shared" si="5"/>
        <v>671.84</v>
      </c>
      <c r="G23" s="19">
        <f t="shared" si="5"/>
        <v>468.52</v>
      </c>
      <c r="H23" s="19">
        <f t="shared" si="5"/>
        <v>1622.1399999999999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6232.1999999999989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9.16</v>
      </c>
      <c r="D40" s="36">
        <v>76.38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85.539999999999992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40.487200000000001</v>
      </c>
      <c r="D41" s="22">
        <f t="shared" si="16"/>
        <v>337.59959999999995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378.08679999999993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9.16</v>
      </c>
      <c r="D46" s="20">
        <f t="shared" si="19"/>
        <v>76.38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85.539999999999992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40.487200000000001</v>
      </c>
      <c r="D47" s="19">
        <f t="shared" si="19"/>
        <v>337.59959999999995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378.08679999999993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998.13</v>
      </c>
      <c r="C49" s="44">
        <v>220.21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1218.3399999999999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1550.62</v>
      </c>
      <c r="E52" s="44">
        <v>1121.69</v>
      </c>
      <c r="F52" s="44">
        <v>1625.36</v>
      </c>
      <c r="G52" s="44">
        <v>1326.08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5623.75</v>
      </c>
    </row>
    <row r="53" spans="1:34" x14ac:dyDescent="0.25">
      <c r="A53" s="17" t="s">
        <v>18</v>
      </c>
      <c r="B53" s="44">
        <v>381.73</v>
      </c>
      <c r="C53" s="44">
        <v>878.51</v>
      </c>
      <c r="D53" s="44">
        <v>93.5</v>
      </c>
      <c r="E53" s="44">
        <v>441.86</v>
      </c>
      <c r="F53" s="44">
        <v>150.76</v>
      </c>
      <c r="G53" s="44">
        <v>248.5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2194.8599999999997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9.2899999999999991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9.2899999999999991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2330.16</v>
      </c>
      <c r="C64" s="53">
        <f t="shared" ref="C64:AG64" si="21">+C15+C23+C31+C39+C47+C48+C49+C50+C51+C52+C53+C54+C55+C56+C57+C58+C59+C60+C61+C62+C63</f>
        <v>2381.9072000000001</v>
      </c>
      <c r="D64" s="53">
        <f t="shared" si="21"/>
        <v>2942.4395999999997</v>
      </c>
      <c r="E64" s="53">
        <f t="shared" si="21"/>
        <v>2315.23</v>
      </c>
      <c r="F64" s="53">
        <f t="shared" si="21"/>
        <v>2486.25</v>
      </c>
      <c r="G64" s="53">
        <f t="shared" si="21"/>
        <v>2107.1</v>
      </c>
      <c r="H64" s="53">
        <f t="shared" si="21"/>
        <v>1761.54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16324.626799999998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2304.2800000000002</v>
      </c>
      <c r="C67" s="57">
        <f t="shared" ref="C67:L67" si="23">C12</f>
        <v>2319.66</v>
      </c>
      <c r="D67" s="57">
        <f t="shared" si="23"/>
        <v>2907.23</v>
      </c>
      <c r="E67" s="57">
        <f t="shared" si="23"/>
        <v>2352.7399999999998</v>
      </c>
      <c r="F67" s="57">
        <f t="shared" si="23"/>
        <v>2466.39</v>
      </c>
      <c r="G67" s="57">
        <f t="shared" si="23"/>
        <v>2113.4699999999998</v>
      </c>
      <c r="H67" s="57">
        <f t="shared" si="23"/>
        <v>1751.87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16215.64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2304.2800000000002</v>
      </c>
      <c r="C69" s="59">
        <f t="shared" ref="C69:AG69" si="25">+C67+C68</f>
        <v>2319.66</v>
      </c>
      <c r="D69" s="59">
        <f t="shared" si="25"/>
        <v>2907.23</v>
      </c>
      <c r="E69" s="59">
        <f t="shared" si="25"/>
        <v>2352.7399999999998</v>
      </c>
      <c r="F69" s="59">
        <f t="shared" si="25"/>
        <v>2466.39</v>
      </c>
      <c r="G69" s="59">
        <f t="shared" si="25"/>
        <v>2113.4699999999998</v>
      </c>
      <c r="H69" s="59">
        <f t="shared" si="25"/>
        <v>1751.87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16215.64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25.879999999999654</v>
      </c>
      <c r="C70" s="57">
        <f t="shared" si="26"/>
        <v>62.247200000000248</v>
      </c>
      <c r="D70" s="57">
        <f t="shared" si="26"/>
        <v>35.209599999999682</v>
      </c>
      <c r="E70" s="57">
        <f t="shared" si="26"/>
        <v>-37.509999999999764</v>
      </c>
      <c r="F70" s="57">
        <f t="shared" si="26"/>
        <v>19.860000000000127</v>
      </c>
      <c r="G70" s="57">
        <f t="shared" si="26"/>
        <v>-6.3699999999998909</v>
      </c>
      <c r="H70" s="57">
        <f t="shared" si="26"/>
        <v>9.6700000000000728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108.98680000000013</v>
      </c>
    </row>
    <row r="71" spans="1:34" ht="94.5" customHeight="1" x14ac:dyDescent="0.25">
      <c r="A71" s="77" t="s">
        <v>96</v>
      </c>
      <c r="B71" s="14"/>
      <c r="C71" s="14" t="s">
        <v>165</v>
      </c>
      <c r="D71" s="14"/>
      <c r="E71" s="14" t="s">
        <v>166</v>
      </c>
      <c r="F71" s="14"/>
      <c r="G71" s="14" t="s">
        <v>167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2022-05-23T15:17:50Z</dcterms:modified>
</cp:coreProperties>
</file>