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7520" windowHeight="11205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B64" i="150" l="1"/>
  <c r="B64" i="149"/>
  <c r="B70" i="149" s="1"/>
  <c r="AH23" i="151"/>
  <c r="H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Y33" i="40"/>
  <c r="Z33" i="40"/>
  <c r="Z39" i="40" s="1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D23" i="40"/>
  <c r="V23" i="40"/>
  <c r="V64" i="40" s="1"/>
  <c r="V70" i="40" s="1"/>
  <c r="AD47" i="40"/>
  <c r="AD64" i="40" s="1"/>
  <c r="AD70" i="40" s="1"/>
  <c r="V47" i="40"/>
  <c r="AG39" i="40"/>
  <c r="Y39" i="40"/>
  <c r="AF47" i="40"/>
  <c r="X47" i="40"/>
  <c r="Z23" i="40"/>
  <c r="Z47" i="40"/>
  <c r="Z64" i="40" s="1"/>
  <c r="Z70" i="40" s="1"/>
  <c r="AC39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C69" i="40" l="1"/>
  <c r="Y64" i="40"/>
  <c r="Y70" i="40" s="1"/>
  <c r="T64" i="40"/>
  <c r="T70" i="40" s="1"/>
  <c r="AE64" i="40"/>
  <c r="AE70" i="40" s="1"/>
  <c r="AF64" i="40"/>
  <c r="AF70" i="40" s="1"/>
  <c r="M39" i="40"/>
  <c r="P47" i="40"/>
  <c r="O39" i="40"/>
  <c r="Q39" i="40"/>
  <c r="AG64" i="40"/>
  <c r="AG70" i="40" s="1"/>
  <c r="X64" i="40"/>
  <c r="X70" i="40" s="1"/>
  <c r="I69" i="40"/>
  <c r="E69" i="40"/>
  <c r="K69" i="40"/>
  <c r="G69" i="40"/>
  <c r="R47" i="40"/>
  <c r="N47" i="40"/>
  <c r="AC64" i="40"/>
  <c r="AC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O64" i="40" l="1"/>
  <c r="O70" i="40" s="1"/>
  <c r="R64" i="40"/>
  <c r="R70" i="40" s="1"/>
  <c r="P64" i="40"/>
  <c r="P70" i="40" s="1"/>
  <c r="S64" i="40"/>
  <c r="S70" i="40" s="1"/>
  <c r="AH69" i="40"/>
  <c r="M64" i="40"/>
  <c r="M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G31" i="40" s="1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I23" i="40" l="1"/>
  <c r="H39" i="40"/>
  <c r="I47" i="40"/>
  <c r="I64" i="40" s="1"/>
  <c r="I70" i="40" s="1"/>
  <c r="C23" i="40"/>
  <c r="K23" i="40"/>
  <c r="J39" i="40"/>
  <c r="F39" i="40"/>
  <c r="G47" i="40"/>
  <c r="C47" i="40"/>
  <c r="I39" i="40"/>
  <c r="E39" i="40"/>
  <c r="E64" i="40" s="1"/>
  <c r="E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C64" i="40" l="1"/>
  <c r="C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<sst xmlns="http://schemas.openxmlformats.org/spreadsheetml/2006/main" count="771" uniqueCount="144">
  <si>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</si>
  <si>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</si>
  <si>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</si>
  <si>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</si>
  <si>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</si>
  <si>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</si>
  <si>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</si>
  <si>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</si>
  <si>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</si>
  <si>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</si>
  <si>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</si>
  <si>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</si>
  <si>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</si>
  <si>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</si>
  <si>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</si>
  <si>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</si>
  <si>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</si>
  <si>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</si>
  <si>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</si>
  <si>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</si>
  <si>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</si>
  <si>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</si>
  <si>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</si>
  <si>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</si>
  <si>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</si>
  <si>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</si>
  <si>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</si>
  <si>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</si>
  <si>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</si>
  <si>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</si>
  <si>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</si>
  <si>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</si>
  <si>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</si>
  <si>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</si>
  <si>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</si>
  <si>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</si>
  <si>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</si>
  <si>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</si>
  <si>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</si>
  <si>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</si>
  <si>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</si>
  <si>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</si>
  <si>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</si>
  <si>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</si>
  <si>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</si>
  <si>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</si>
  <si>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</si>
  <si>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</si>
  <si>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</si>
  <si>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</si>
  <si>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</si>
  <si>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</si>
  <si>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</si>
  <si>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</si>
  <si>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</si>
  <si>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</si>
  <si>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</si>
  <si>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</si>
  <si>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</si>
  <si>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</si>
  <si>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</si>
  <si>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</si>
  <si>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</si>
  <si>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</si>
  <si>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</si>
  <si>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</si>
  <si>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</si>
  <si>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</si>
  <si>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</si>
  <si>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</si>
  <si>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</si>
  <si>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</si>
  <si>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</si>
  <si>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</si>
  <si>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</si>
  <si>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</si>
  <si>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</si>
  <si>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</si>
  <si>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</si>
  <si>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</si>
  <si>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</si>
  <si>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</si>
  <si>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</si>
  <si>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</si>
  <si>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</si>
  <si>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</si>
  <si>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</si>
  <si>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</si>
  <si>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</si>
  <si>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</si>
  <si>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</si>
  <si>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</si>
  <si>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</si>
  <si>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</si>
  <si>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</si>
  <si>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</si>
  <si>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</si>
  <si>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</si>
  <si>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</si>
  <si>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</si>
  <si>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</si>
  <si>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</si>
  <si>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</si>
  <si>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</si>
  <si>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</si>
  <si>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</si>
  <si>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</si>
  <si>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</si>
  <si>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</si>
  <si>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</si>
  <si>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</si>
  <si>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</si>
  <si>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</si>
  <si>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</si>
  <si>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</si>
  <si>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</si>
  <si>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</si>
  <si>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</si>
  <si>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</si>
  <si>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</si>
  <si>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</si>
  <si>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23.40F/C</t>
  </si>
  <si>
    <t>21.00F/C</t>
  </si>
  <si>
    <t>8.30F/C</t>
  </si>
  <si>
    <t xml:space="preserve">SOBRANTE DE 176.80 </t>
  </si>
  <si>
    <t xml:space="preserve">CUENTACOBRADA XMAS </t>
  </si>
  <si>
    <t>VALOR 40$</t>
  </si>
  <si>
    <t>MAL REGISTRO 1$</t>
  </si>
  <si>
    <t>30.30F/C</t>
  </si>
  <si>
    <t>11.00F/C</t>
  </si>
  <si>
    <t>MAL REGISTRO 12.52$</t>
  </si>
  <si>
    <t>FALTANTE EN EFECTIVO</t>
  </si>
  <si>
    <t>DEB. BANCAMIGA</t>
  </si>
  <si>
    <t xml:space="preserve">19.90 SOBRANTE PERTENECE </t>
  </si>
  <si>
    <t>A CERVEZA QUE NO</t>
  </si>
  <si>
    <t>PASABA EN EL SISTEMA</t>
  </si>
  <si>
    <t>CRED. BANCAMIGA</t>
  </si>
  <si>
    <t>NOTA A CREDITO DE 10$</t>
  </si>
  <si>
    <t>NO SE CARGO EFECTIVO EN SISTEMA</t>
  </si>
  <si>
    <t>58.00F/C</t>
  </si>
  <si>
    <t>23.40RF/C</t>
  </si>
  <si>
    <t>26.10F/C</t>
  </si>
  <si>
    <t>153.00F/C</t>
  </si>
  <si>
    <t>61.00F/C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</si>
</sst>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75252.179999999993</v>
      </c>
      <c r="C2" s="43">
        <f>MODELO!AH12</f>
        <v>26053.84</v>
      </c>
      <c r="D2" s="43">
        <f>EXQUISITECES!AH12</f>
        <v>14158.14</v>
      </c>
      <c r="E2" s="43">
        <f>HOYADA!AH12</f>
        <v>6967.1200000000008</v>
      </c>
      <c r="F2" s="43">
        <f>FARMASTOP!AH12</f>
        <v>2935.88</v>
      </c>
      <c r="G2" s="43">
        <f>BOCAS!AH12</f>
        <v>6360.8899999999994</v>
      </c>
      <c r="H2" s="43">
        <f>LAGUNETICA!AH12</f>
        <v>17779.289999999997</v>
      </c>
      <c r="I2" s="43">
        <f>SANANTONIO!AH12</f>
        <v>0</v>
      </c>
      <c r="J2" s="43">
        <f>SUM(B2:I2)</f>
        <v>149507.34</v>
      </c>
    </row>
    <row r="3" spans="1:10" x14ac:dyDescent="0.25">
      <c r="A3" s="46" t="s">
        <v>0</v>
      </c>
      <c r="B3" s="43">
        <f>AUTOMERCADO!AH15</f>
        <v>818.30000000000007</v>
      </c>
      <c r="C3" s="43">
        <f>MODELO!AH15</f>
        <v>1040.5</v>
      </c>
      <c r="D3" s="43">
        <f>EXQUISITECES!AH15</f>
        <v>306.2</v>
      </c>
      <c r="E3" s="43">
        <f>HOYADA!AH15</f>
        <v>705</v>
      </c>
      <c r="F3" s="43">
        <f>FARMASTOP!AH15</f>
        <v>63</v>
      </c>
      <c r="G3" s="43">
        <f>BOCAS!AH15</f>
        <v>264.5</v>
      </c>
      <c r="H3" s="43">
        <f>LAGUNETICA!AH15</f>
        <v>1364</v>
      </c>
      <c r="I3" s="43">
        <f>SANANTONIO!AH15</f>
        <v>0</v>
      </c>
      <c r="J3" s="43">
        <f t="shared" ref="J3:J52" si="0">SUM(B3:I3)</f>
        <v>4561.5</v>
      </c>
    </row>
    <row r="4" spans="1:10" x14ac:dyDescent="0.25">
      <c r="A4" s="73" t="s">
        <v>20</v>
      </c>
      <c r="B4" s="43">
        <f>AUTOMERCADO!AH16</f>
        <v>7455</v>
      </c>
      <c r="C4" s="43">
        <f>MODELO!AH16</f>
        <v>2142</v>
      </c>
      <c r="D4" s="43">
        <f>EXQUISITECES!AH16</f>
        <v>1720</v>
      </c>
      <c r="E4" s="43">
        <f>HOYADA!AH16</f>
        <v>645</v>
      </c>
      <c r="F4" s="43">
        <f>FARMASTOP!AH16</f>
        <v>255</v>
      </c>
      <c r="G4" s="43">
        <f>BOCAS!AH16</f>
        <v>824</v>
      </c>
      <c r="H4" s="43">
        <f>LAGUNETICA!AH16</f>
        <v>1815</v>
      </c>
      <c r="I4" s="43">
        <f>SANANTONIO!AH16</f>
        <v>0</v>
      </c>
      <c r="J4" s="43">
        <f t="shared" si="0"/>
        <v>14856</v>
      </c>
    </row>
    <row r="5" spans="1:10" x14ac:dyDescent="0.25">
      <c r="A5" s="46" t="s">
        <v>27</v>
      </c>
      <c r="B5" s="43">
        <f>AUTOMERCADO!AH17</f>
        <v>32951.099999999991</v>
      </c>
      <c r="C5" s="43">
        <f>MODELO!AH17</f>
        <v>9467.64</v>
      </c>
      <c r="D5" s="43">
        <f>EXQUISITECES!AH17</f>
        <v>7602.4000000000005</v>
      </c>
      <c r="E5" s="43">
        <f>HOYADA!AH17</f>
        <v>2850.9</v>
      </c>
      <c r="F5" s="43">
        <f>FARMASTOP!AH17</f>
        <v>1127.0999999999999</v>
      </c>
      <c r="G5" s="43">
        <f>BOCAS!AH17</f>
        <v>3600.88</v>
      </c>
      <c r="H5" s="43">
        <f>LAGUNETICA!AH17</f>
        <v>8022.2999999999993</v>
      </c>
      <c r="I5" s="43">
        <f>SANANTONIO!AH17</f>
        <v>0</v>
      </c>
      <c r="J5" s="43">
        <f t="shared" si="0"/>
        <v>65622.319999999992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7455</v>
      </c>
      <c r="C10" s="43">
        <f>MODELO!AH22</f>
        <v>2142</v>
      </c>
      <c r="D10" s="43">
        <f>EXQUISITECES!AH22</f>
        <v>1720</v>
      </c>
      <c r="E10" s="43">
        <f>HOYADA!AH22</f>
        <v>645</v>
      </c>
      <c r="F10" s="43">
        <f>FARMASTOP!AH22</f>
        <v>255</v>
      </c>
      <c r="G10" s="43">
        <f>BOCAS!AH22</f>
        <v>824</v>
      </c>
      <c r="H10" s="43">
        <f>LAGUNETICA!AH22</f>
        <v>1815</v>
      </c>
      <c r="I10" s="43">
        <f>SANANTONIO!AH22</f>
        <v>0</v>
      </c>
      <c r="J10" s="43">
        <f t="shared" si="0"/>
        <v>14856</v>
      </c>
    </row>
    <row r="11" spans="1:10" x14ac:dyDescent="0.25">
      <c r="A11" s="48" t="s">
        <v>26</v>
      </c>
      <c r="B11" s="43">
        <f>AUTOMERCADO!AH23</f>
        <v>32951.099999999991</v>
      </c>
      <c r="C11" s="43">
        <f>MODELO!AH23</f>
        <v>9467.64</v>
      </c>
      <c r="D11" s="43">
        <f>EXQUISITECES!AH23</f>
        <v>7602.4000000000005</v>
      </c>
      <c r="E11" s="43">
        <f>HOYADA!AH23</f>
        <v>2850.9</v>
      </c>
      <c r="F11" s="43">
        <f>FARMASTOP!AH23</f>
        <v>1127.0999999999999</v>
      </c>
      <c r="G11" s="43">
        <f>BOCAS!AH23</f>
        <v>3600.88</v>
      </c>
      <c r="H11" s="43">
        <f>LAGUNETICA!AH23</f>
        <v>8022.2999999999993</v>
      </c>
      <c r="I11" s="43">
        <f>SANANTONIO!AH23</f>
        <v>0</v>
      </c>
      <c r="J11" s="43">
        <f t="shared" si="0"/>
        <v>65622.319999999992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735.81999999999994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23.52</v>
      </c>
      <c r="G20" s="43">
        <f>BOCAS!AH32</f>
        <v>30</v>
      </c>
      <c r="H20" s="43">
        <f>LAGUNETICA!AH32</f>
        <v>0</v>
      </c>
      <c r="I20" s="43">
        <f>SANANTONIO!AH32</f>
        <v>0</v>
      </c>
      <c r="J20" s="43">
        <f t="shared" si="0"/>
        <v>789.33999999999992</v>
      </c>
    </row>
    <row r="21" spans="1:10" x14ac:dyDescent="0.25">
      <c r="A21" s="46" t="s">
        <v>35</v>
      </c>
      <c r="B21" s="43">
        <f>AUTOMERCADO!AH33</f>
        <v>3252.3244000000004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103.9584</v>
      </c>
      <c r="G21" s="43">
        <f>BOCAS!AH33</f>
        <v>131.10000000000002</v>
      </c>
      <c r="H21" s="43">
        <f>LAGUNETICA!AH33</f>
        <v>0</v>
      </c>
      <c r="I21" s="43">
        <f>SANANTONIO!AH33</f>
        <v>0</v>
      </c>
      <c r="J21" s="43">
        <f t="shared" si="0"/>
        <v>3487.3828000000003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735.81999999999994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23.52</v>
      </c>
      <c r="G26" s="43">
        <f>BOCAS!AH38</f>
        <v>30</v>
      </c>
      <c r="H26" s="43">
        <f>LAGUNETICA!AH38</f>
        <v>0</v>
      </c>
      <c r="I26" s="43">
        <f>SANANTONIO!AH38</f>
        <v>0</v>
      </c>
      <c r="J26" s="43">
        <f t="shared" si="0"/>
        <v>789.33999999999992</v>
      </c>
    </row>
    <row r="27" spans="1:10" x14ac:dyDescent="0.25">
      <c r="A27" s="48" t="s">
        <v>42</v>
      </c>
      <c r="B27" s="43">
        <f>AUTOMERCADO!AH39</f>
        <v>3252.3244000000004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103.9584</v>
      </c>
      <c r="G27" s="43">
        <f>BOCAS!AH39</f>
        <v>131.10000000000002</v>
      </c>
      <c r="H27" s="43">
        <f>LAGUNETICA!AH39</f>
        <v>0</v>
      </c>
      <c r="I27" s="43">
        <f>SANANTONIO!AH39</f>
        <v>0</v>
      </c>
      <c r="J27" s="43">
        <f t="shared" si="0"/>
        <v>3487.3828000000003</v>
      </c>
    </row>
    <row r="28" spans="1:10" x14ac:dyDescent="0.25">
      <c r="A28" s="46" t="s">
        <v>43</v>
      </c>
      <c r="B28" s="43">
        <f>AUTOMERCADO!AH40</f>
        <v>734.3900000000001</v>
      </c>
      <c r="C28" s="43">
        <f>MODELO!AH40</f>
        <v>33.86</v>
      </c>
      <c r="D28" s="43">
        <f>EXQUISITECES!AH40</f>
        <v>0</v>
      </c>
      <c r="E28" s="43">
        <f>HOYADA!AH40</f>
        <v>29.87</v>
      </c>
      <c r="F28" s="43">
        <f>FARMASTOP!AH40</f>
        <v>42.77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840.8900000000001</v>
      </c>
    </row>
    <row r="29" spans="1:10" x14ac:dyDescent="0.25">
      <c r="A29" s="46" t="s">
        <v>44</v>
      </c>
      <c r="B29" s="43">
        <f>AUTOMERCADO!AH41</f>
        <v>3246.0038000000004</v>
      </c>
      <c r="C29" s="43">
        <f>MODELO!AH41</f>
        <v>149.66120000000001</v>
      </c>
      <c r="D29" s="43">
        <f>EXQUISITECES!AH41</f>
        <v>0</v>
      </c>
      <c r="E29" s="43">
        <f>HOYADA!AH41</f>
        <v>132.02539999999999</v>
      </c>
      <c r="F29" s="43">
        <f>FARMASTOP!AH41</f>
        <v>189.04340000000002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3716.7338000000004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734.3900000000001</v>
      </c>
      <c r="C34" s="43">
        <f>MODELO!AH46</f>
        <v>33.86</v>
      </c>
      <c r="D34" s="43">
        <f>EXQUISITECES!AH46</f>
        <v>0</v>
      </c>
      <c r="E34" s="43">
        <f>HOYADA!AH46</f>
        <v>29.87</v>
      </c>
      <c r="F34" s="43">
        <f>FARMASTOP!AH46</f>
        <v>42.77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840.8900000000001</v>
      </c>
    </row>
    <row r="35" spans="1:10" x14ac:dyDescent="0.25">
      <c r="A35" s="48" t="s">
        <v>48</v>
      </c>
      <c r="B35" s="43">
        <f>AUTOMERCADO!AH47</f>
        <v>3246.0038000000004</v>
      </c>
      <c r="C35" s="43">
        <f>MODELO!AH47</f>
        <v>149.66120000000001</v>
      </c>
      <c r="D35" s="43">
        <f>EXQUISITECES!AH47</f>
        <v>0</v>
      </c>
      <c r="E35" s="43">
        <f>HOYADA!AH47</f>
        <v>132.02539999999999</v>
      </c>
      <c r="F35" s="43">
        <f>FARMASTOP!AH47</f>
        <v>189.04340000000002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3716.7338000000004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30629.85</v>
      </c>
      <c r="C37" s="43">
        <f>MODELO!AH49</f>
        <v>10780.2</v>
      </c>
      <c r="D37" s="43">
        <f>EXQUISITECES!AH49</f>
        <v>4936.7299999999996</v>
      </c>
      <c r="E37" s="43">
        <f>HOYADA!AH49</f>
        <v>2119.98</v>
      </c>
      <c r="F37" s="43">
        <f>FARMASTOP!AH49</f>
        <v>1346.56</v>
      </c>
      <c r="G37" s="43">
        <f>BOCAS!AH49</f>
        <v>2317.73</v>
      </c>
      <c r="H37" s="43">
        <f>LAGUNETICA!AH49</f>
        <v>1063.6199999999999</v>
      </c>
      <c r="I37" s="43">
        <f>SANANTONIO!AH49</f>
        <v>0</v>
      </c>
      <c r="J37" s="43">
        <f t="shared" si="0"/>
        <v>53194.670000000006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898.33999999999992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898.33999999999992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951.12999999999988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5004.1899999999996</v>
      </c>
      <c r="I40" s="43">
        <f>SANANTONIO!AH52</f>
        <v>0</v>
      </c>
      <c r="J40" s="43">
        <f t="shared" si="0"/>
        <v>5955.32</v>
      </c>
    </row>
    <row r="41" spans="1:10" x14ac:dyDescent="0.25">
      <c r="A41" s="74" t="s">
        <v>18</v>
      </c>
      <c r="B41" s="43">
        <f>AUTOMERCADO!AH53</f>
        <v>1935.6700000000003</v>
      </c>
      <c r="C41" s="43">
        <f>MODELO!AH53</f>
        <v>2323.8399999999997</v>
      </c>
      <c r="D41" s="43">
        <f>EXQUISITECES!AH53</f>
        <v>1154.5099999999998</v>
      </c>
      <c r="E41" s="43">
        <f>HOYADA!AH53</f>
        <v>1142.81</v>
      </c>
      <c r="F41" s="43">
        <f>FARMASTOP!AH53</f>
        <v>87.93</v>
      </c>
      <c r="G41" s="43">
        <f>BOCAS!AH53</f>
        <v>65.959999999999994</v>
      </c>
      <c r="H41" s="43">
        <f>LAGUNETICA!AH53</f>
        <v>2259.83</v>
      </c>
      <c r="I41" s="43">
        <f>SANANTONIO!AH53</f>
        <v>0</v>
      </c>
      <c r="J41" s="43">
        <f t="shared" si="0"/>
        <v>8970.5499999999993</v>
      </c>
    </row>
    <row r="42" spans="1:10" x14ac:dyDescent="0.25">
      <c r="A42" s="74" t="s">
        <v>114</v>
      </c>
      <c r="B42" s="43">
        <f>AUTOMERCADO!AH54</f>
        <v>20.83</v>
      </c>
      <c r="C42" s="43">
        <f>MODELO!AH54</f>
        <v>73.089999999999989</v>
      </c>
      <c r="D42" s="43">
        <f>EXQUISITECES!AH54</f>
        <v>0</v>
      </c>
      <c r="E42" s="43">
        <f>HOYADA!AH54</f>
        <v>17.450000000000003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111.36999999999999</v>
      </c>
    </row>
    <row r="43" spans="1:10" x14ac:dyDescent="0.25">
      <c r="A43" s="74" t="s">
        <v>52</v>
      </c>
      <c r="B43" s="43">
        <f>AUTOMERCADO!AH55</f>
        <v>2738.16</v>
      </c>
      <c r="C43" s="43">
        <f>MODELO!AH55</f>
        <v>339.35</v>
      </c>
      <c r="D43" s="43">
        <f>EXQUISITECES!AH55</f>
        <v>378.32</v>
      </c>
      <c r="E43" s="43">
        <f>HOYADA!AH55</f>
        <v>14.7</v>
      </c>
      <c r="F43" s="43">
        <f>FARMASTOP!AH55</f>
        <v>69.05</v>
      </c>
      <c r="G43" s="43">
        <f>BOCAS!AH55</f>
        <v>48.36</v>
      </c>
      <c r="H43" s="43">
        <f>LAGUNETICA!AH55</f>
        <v>67.94</v>
      </c>
      <c r="I43" s="43">
        <f>SANANTONIO!AH55</f>
        <v>0</v>
      </c>
      <c r="J43" s="43">
        <f t="shared" si="0"/>
        <v>3655.88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65.55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65.55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49.9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49.9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19.29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19.29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75592.238199999978</v>
      </c>
      <c r="C52" s="75">
        <f>MODELO!AH64</f>
        <v>26158.491199999997</v>
      </c>
      <c r="D52" s="75">
        <f>EXQUISITECES!AH64</f>
        <v>14378.16</v>
      </c>
      <c r="E52" s="75">
        <f>HOYADA!AH64</f>
        <v>6982.8653999999988</v>
      </c>
      <c r="F52" s="75">
        <f>FARMASTOP!AH64</f>
        <v>2986.6417999999999</v>
      </c>
      <c r="G52" s="75">
        <f>BOCAS!AH64</f>
        <v>6428.53</v>
      </c>
      <c r="H52" s="75">
        <f>LAGUNETICA!AH64</f>
        <v>17781.879999999997</v>
      </c>
      <c r="I52" s="75">
        <f>SANANTONIO!AH64</f>
        <v>0</v>
      </c>
      <c r="J52" s="75">
        <f t="shared" si="0"/>
        <v>150308.80659999998</v>
      </c>
    </row>
    <row r="53" spans="1:10" x14ac:dyDescent="0.25">
      <c r="A53" s="56" t="s">
        <v>3</v>
      </c>
      <c r="B53" s="43">
        <f>B2</f>
        <v>75252.179999999993</v>
      </c>
      <c r="C53" s="43">
        <f t="shared" ref="C53:I53" si="1">C2</f>
        <v>26053.84</v>
      </c>
      <c r="D53" s="43">
        <f t="shared" si="1"/>
        <v>14158.14</v>
      </c>
      <c r="E53" s="43">
        <f t="shared" si="1"/>
        <v>6967.1200000000008</v>
      </c>
      <c r="F53" s="43">
        <f t="shared" si="1"/>
        <v>2935.88</v>
      </c>
      <c r="G53" s="43">
        <f t="shared" si="1"/>
        <v>6360.8899999999994</v>
      </c>
      <c r="H53" s="43">
        <f t="shared" si="1"/>
        <v>17779.289999999997</v>
      </c>
      <c r="I53" s="43">
        <f t="shared" si="1"/>
        <v>0</v>
      </c>
      <c r="J53" s="43">
        <f>J2</f>
        <v>149507.34</v>
      </c>
    </row>
    <row r="54" spans="1:10" x14ac:dyDescent="0.25">
      <c r="A54" s="58" t="s">
        <v>95</v>
      </c>
      <c r="B54" s="43">
        <f>+B52-B53</f>
        <v>340.05819999998494</v>
      </c>
      <c r="C54" s="43">
        <f t="shared" ref="C54:I54" si="2">+C52-C53</f>
        <v>104.65119999999661</v>
      </c>
      <c r="D54" s="43">
        <f t="shared" si="2"/>
        <v>220.02000000000044</v>
      </c>
      <c r="E54" s="43">
        <f t="shared" si="2"/>
        <v>15.745399999997971</v>
      </c>
      <c r="F54" s="43">
        <f t="shared" si="2"/>
        <v>50.761799999999766</v>
      </c>
      <c r="G54" s="43">
        <f t="shared" si="2"/>
        <v>67.640000000000327</v>
      </c>
      <c r="H54" s="43">
        <f t="shared" si="2"/>
        <v>2.5900000000001455</v>
      </c>
      <c r="I54" s="43">
        <f t="shared" si="2"/>
        <v>0</v>
      </c>
      <c r="J54" s="43">
        <f>+J52-J53</f>
        <v>801.46659999998519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3" activePane="bottomRight" state="frozen"/>
      <selection pane="topRight" activeCell="B1" sqref="B1"/>
      <selection pane="bottomLeft" activeCell="A5" sqref="A5"/>
      <selection pane="bottomRight" activeCell="D67" sqref="D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71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4139.0200000000004</v>
      </c>
      <c r="C12" s="26">
        <v>4932.7</v>
      </c>
      <c r="D12" s="26">
        <v>4590.82</v>
      </c>
      <c r="E12" s="26">
        <v>7036.31</v>
      </c>
      <c r="F12" s="26">
        <v>5011.34</v>
      </c>
      <c r="G12" s="26">
        <v>4308.93</v>
      </c>
      <c r="H12" s="26">
        <v>5396.39</v>
      </c>
      <c r="I12" s="26">
        <v>279.79000000000002</v>
      </c>
      <c r="J12" s="26">
        <v>2022.24</v>
      </c>
      <c r="K12" s="26">
        <v>4501.3599999999997</v>
      </c>
      <c r="L12" s="26">
        <v>3774.5</v>
      </c>
      <c r="M12" s="26">
        <v>4718.42</v>
      </c>
      <c r="N12" s="26">
        <v>4086.53</v>
      </c>
      <c r="O12" s="26">
        <v>4257.3100000000004</v>
      </c>
      <c r="P12" s="26">
        <v>3111.71</v>
      </c>
      <c r="Q12" s="26">
        <v>4407.37</v>
      </c>
      <c r="R12" s="26">
        <v>3516.8</v>
      </c>
      <c r="S12" s="26">
        <v>3028.44</v>
      </c>
      <c r="T12" s="26">
        <v>918.44</v>
      </c>
      <c r="U12" s="26">
        <v>1213.76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75252.179999999993</v>
      </c>
      <c r="AI12" s="26">
        <v>75252.14</v>
      </c>
      <c r="AJ12" s="69">
        <f>+AI12-AH12</f>
        <v>-3.9999999993597157E-2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</v>
      </c>
      <c r="D15" s="23">
        <v>32.5</v>
      </c>
      <c r="E15" s="23">
        <v>31.5</v>
      </c>
      <c r="F15" s="23"/>
      <c r="G15" s="23"/>
      <c r="H15" s="23"/>
      <c r="I15" s="23">
        <v>5</v>
      </c>
      <c r="J15" s="23">
        <v>28.5</v>
      </c>
      <c r="K15" s="23">
        <v>172.5</v>
      </c>
      <c r="L15" s="23">
        <v>17.600000000000001</v>
      </c>
      <c r="M15" s="23">
        <v>23.5</v>
      </c>
      <c r="N15" s="23">
        <v>73</v>
      </c>
      <c r="O15" s="23"/>
      <c r="P15" s="23"/>
      <c r="Q15" s="23">
        <v>205</v>
      </c>
      <c r="R15" s="23">
        <v>79.5</v>
      </c>
      <c r="S15" s="23">
        <v>57</v>
      </c>
      <c r="T15" s="23">
        <v>52.7</v>
      </c>
      <c r="U15" s="23">
        <v>37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818.30000000000007</v>
      </c>
    </row>
    <row r="16" spans="1:36" s="32" customFormat="1" x14ac:dyDescent="0.25">
      <c r="A16" s="30" t="s">
        <v>20</v>
      </c>
      <c r="B16" s="31">
        <v>525</v>
      </c>
      <c r="C16" s="31">
        <v>528</v>
      </c>
      <c r="D16" s="31">
        <v>325</v>
      </c>
      <c r="E16" s="31">
        <v>358</v>
      </c>
      <c r="F16" s="31">
        <v>506</v>
      </c>
      <c r="G16" s="31">
        <v>491</v>
      </c>
      <c r="H16" s="31">
        <v>803</v>
      </c>
      <c r="I16" s="31">
        <v>14</v>
      </c>
      <c r="J16" s="31">
        <v>205</v>
      </c>
      <c r="K16" s="31">
        <v>288</v>
      </c>
      <c r="L16" s="31">
        <v>378</v>
      </c>
      <c r="M16" s="31">
        <v>508</v>
      </c>
      <c r="N16" s="31">
        <v>415</v>
      </c>
      <c r="O16" s="31">
        <v>395</v>
      </c>
      <c r="P16" s="31">
        <v>307</v>
      </c>
      <c r="Q16" s="31">
        <v>456</v>
      </c>
      <c r="R16" s="31">
        <v>415</v>
      </c>
      <c r="S16" s="31">
        <v>337</v>
      </c>
      <c r="T16" s="31">
        <v>101</v>
      </c>
      <c r="U16" s="31">
        <v>100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7455</v>
      </c>
      <c r="AJ16" s="70"/>
    </row>
    <row r="17" spans="1:36" s="47" customFormat="1" x14ac:dyDescent="0.25">
      <c r="A17" s="46" t="s">
        <v>27</v>
      </c>
      <c r="B17" s="22">
        <f>B16*$B$8</f>
        <v>2320.5</v>
      </c>
      <c r="C17" s="22">
        <f>C16*$B$8</f>
        <v>2333.7599999999998</v>
      </c>
      <c r="D17" s="22">
        <f t="shared" ref="D17:L17" si="2">D16*$B$8</f>
        <v>1436.5</v>
      </c>
      <c r="E17" s="22">
        <f t="shared" si="2"/>
        <v>1582.36</v>
      </c>
      <c r="F17" s="22">
        <f t="shared" si="2"/>
        <v>2236.52</v>
      </c>
      <c r="G17" s="22">
        <f t="shared" si="2"/>
        <v>2170.2199999999998</v>
      </c>
      <c r="H17" s="22">
        <f t="shared" si="2"/>
        <v>3549.2599999999998</v>
      </c>
      <c r="I17" s="22">
        <f t="shared" si="2"/>
        <v>61.879999999999995</v>
      </c>
      <c r="J17" s="22">
        <f t="shared" si="2"/>
        <v>906.1</v>
      </c>
      <c r="K17" s="22">
        <f t="shared" si="2"/>
        <v>1272.96</v>
      </c>
      <c r="L17" s="22">
        <f t="shared" si="2"/>
        <v>1670.76</v>
      </c>
      <c r="M17" s="22">
        <f t="shared" ref="M17:R17" si="3">M16*$B$8</f>
        <v>2245.36</v>
      </c>
      <c r="N17" s="22">
        <f t="shared" si="3"/>
        <v>1834.3</v>
      </c>
      <c r="O17" s="22">
        <f t="shared" si="3"/>
        <v>1745.8999999999999</v>
      </c>
      <c r="P17" s="22">
        <f t="shared" si="3"/>
        <v>1356.94</v>
      </c>
      <c r="Q17" s="22">
        <f t="shared" si="3"/>
        <v>2015.52</v>
      </c>
      <c r="R17" s="22">
        <f t="shared" si="3"/>
        <v>1834.3</v>
      </c>
      <c r="S17" s="22">
        <f t="shared" ref="S17:AG17" si="4">S16*$B$8</f>
        <v>1489.54</v>
      </c>
      <c r="T17" s="22">
        <f t="shared" si="4"/>
        <v>446.42</v>
      </c>
      <c r="U17" s="22">
        <f t="shared" si="4"/>
        <v>442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32951.099999999991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525</v>
      </c>
      <c r="C22" s="20">
        <f t="shared" ref="C22:L22" si="11">+C16+C18+C20</f>
        <v>528</v>
      </c>
      <c r="D22" s="20">
        <f t="shared" si="11"/>
        <v>325</v>
      </c>
      <c r="E22" s="20">
        <f t="shared" si="11"/>
        <v>358</v>
      </c>
      <c r="F22" s="20">
        <f t="shared" si="11"/>
        <v>506</v>
      </c>
      <c r="G22" s="20">
        <f t="shared" si="11"/>
        <v>491</v>
      </c>
      <c r="H22" s="20">
        <f t="shared" si="11"/>
        <v>803</v>
      </c>
      <c r="I22" s="20">
        <f t="shared" si="11"/>
        <v>14</v>
      </c>
      <c r="J22" s="20">
        <f t="shared" si="11"/>
        <v>205</v>
      </c>
      <c r="K22" s="20">
        <f t="shared" si="11"/>
        <v>288</v>
      </c>
      <c r="L22" s="20">
        <f t="shared" si="11"/>
        <v>378</v>
      </c>
      <c r="M22" s="20">
        <f t="shared" ref="M22:S22" si="12">+M16+M18+M20</f>
        <v>508</v>
      </c>
      <c r="N22" s="20">
        <f t="shared" si="12"/>
        <v>415</v>
      </c>
      <c r="O22" s="20">
        <f t="shared" si="12"/>
        <v>395</v>
      </c>
      <c r="P22" s="20">
        <f t="shared" si="12"/>
        <v>307</v>
      </c>
      <c r="Q22" s="20">
        <f t="shared" si="12"/>
        <v>456</v>
      </c>
      <c r="R22" s="20">
        <f t="shared" si="12"/>
        <v>415</v>
      </c>
      <c r="S22" s="20">
        <f t="shared" si="12"/>
        <v>337</v>
      </c>
      <c r="T22" s="20">
        <f t="shared" ref="T22:AG22" si="13">+T16+T18+T20</f>
        <v>101</v>
      </c>
      <c r="U22" s="20">
        <f t="shared" si="13"/>
        <v>100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7455</v>
      </c>
    </row>
    <row r="23" spans="1:36" s="47" customFormat="1" x14ac:dyDescent="0.25">
      <c r="A23" s="48" t="s">
        <v>26</v>
      </c>
      <c r="B23" s="19">
        <f>+B17+B19+B21</f>
        <v>2320.5</v>
      </c>
      <c r="C23" s="19">
        <f t="shared" ref="C23:L23" si="14">+C17+C19+C21</f>
        <v>2333.7599999999998</v>
      </c>
      <c r="D23" s="19">
        <f t="shared" si="14"/>
        <v>1436.5</v>
      </c>
      <c r="E23" s="19">
        <f t="shared" si="14"/>
        <v>1582.36</v>
      </c>
      <c r="F23" s="19">
        <f t="shared" si="14"/>
        <v>2236.52</v>
      </c>
      <c r="G23" s="19">
        <f t="shared" si="14"/>
        <v>2170.2199999999998</v>
      </c>
      <c r="H23" s="19">
        <f t="shared" si="14"/>
        <v>3549.2599999999998</v>
      </c>
      <c r="I23" s="19">
        <f t="shared" si="14"/>
        <v>61.879999999999995</v>
      </c>
      <c r="J23" s="19">
        <f t="shared" si="14"/>
        <v>906.1</v>
      </c>
      <c r="K23" s="19">
        <f t="shared" si="14"/>
        <v>1272.96</v>
      </c>
      <c r="L23" s="19">
        <f t="shared" si="14"/>
        <v>1670.76</v>
      </c>
      <c r="M23" s="19">
        <f t="shared" ref="M23:S23" si="15">+M17+M19+M21</f>
        <v>2245.36</v>
      </c>
      <c r="N23" s="19">
        <f t="shared" si="15"/>
        <v>1834.3</v>
      </c>
      <c r="O23" s="19">
        <f t="shared" si="15"/>
        <v>1745.8999999999999</v>
      </c>
      <c r="P23" s="19">
        <f t="shared" si="15"/>
        <v>1356.94</v>
      </c>
      <c r="Q23" s="19">
        <f t="shared" si="15"/>
        <v>2015.52</v>
      </c>
      <c r="R23" s="19">
        <f t="shared" si="15"/>
        <v>1834.3</v>
      </c>
      <c r="S23" s="19">
        <f t="shared" si="15"/>
        <v>1489.54</v>
      </c>
      <c r="T23" s="19">
        <f t="shared" ref="T23:AG23" si="16">+T17+T19+T21</f>
        <v>446.42</v>
      </c>
      <c r="U23" s="19">
        <f t="shared" si="16"/>
        <v>442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32951.099999999991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40</v>
      </c>
      <c r="C32" s="36"/>
      <c r="D32" s="36"/>
      <c r="E32" s="36">
        <v>480.8</v>
      </c>
      <c r="F32" s="36">
        <v>78.16</v>
      </c>
      <c r="G32" s="36"/>
      <c r="H32" s="36"/>
      <c r="I32" s="36"/>
      <c r="J32" s="36"/>
      <c r="K32" s="36">
        <v>53.79</v>
      </c>
      <c r="L32" s="36">
        <v>33.07</v>
      </c>
      <c r="M32" s="37"/>
      <c r="N32" s="37">
        <v>50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735.81999999999994</v>
      </c>
    </row>
    <row r="33" spans="1:34" s="47" customFormat="1" x14ac:dyDescent="0.25">
      <c r="A33" s="46" t="s">
        <v>35</v>
      </c>
      <c r="B33" s="22">
        <f>B32*$B$8</f>
        <v>176.8</v>
      </c>
      <c r="C33" s="22">
        <f t="shared" ref="C33:L33" si="30">C32*$B$8</f>
        <v>0</v>
      </c>
      <c r="D33" s="22">
        <f t="shared" si="30"/>
        <v>0</v>
      </c>
      <c r="E33" s="22">
        <f t="shared" si="30"/>
        <v>2125.136</v>
      </c>
      <c r="F33" s="22">
        <f t="shared" si="30"/>
        <v>345.46719999999999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237.7518</v>
      </c>
      <c r="L33" s="22">
        <f t="shared" si="30"/>
        <v>146.1694</v>
      </c>
      <c r="M33" s="22">
        <f t="shared" ref="M33:R33" si="31">M32*$B$8</f>
        <v>0</v>
      </c>
      <c r="N33" s="22">
        <f t="shared" si="31"/>
        <v>221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3252.3244000000004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40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480.8</v>
      </c>
      <c r="F38" s="20">
        <f t="shared" si="39"/>
        <v>78.16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53.79</v>
      </c>
      <c r="L38" s="20">
        <f t="shared" si="39"/>
        <v>33.07</v>
      </c>
      <c r="M38" s="20">
        <f t="shared" ref="M38:S38" si="40">+M32+M34+M36</f>
        <v>0</v>
      </c>
      <c r="N38" s="20">
        <f t="shared" si="40"/>
        <v>50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735.81999999999994</v>
      </c>
    </row>
    <row r="39" spans="1:34" s="47" customFormat="1" x14ac:dyDescent="0.25">
      <c r="A39" s="48" t="s">
        <v>42</v>
      </c>
      <c r="B39" s="19">
        <f>+B33+B35+B37</f>
        <v>176.8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2125.136</v>
      </c>
      <c r="F39" s="19">
        <f t="shared" si="42"/>
        <v>345.46719999999999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237.7518</v>
      </c>
      <c r="L39" s="19">
        <f t="shared" si="42"/>
        <v>146.1694</v>
      </c>
      <c r="M39" s="19">
        <f t="shared" ref="M39:S39" si="43">+M33+M35+M37</f>
        <v>0</v>
      </c>
      <c r="N39" s="19">
        <f t="shared" si="43"/>
        <v>221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3252.3244000000004</v>
      </c>
    </row>
    <row r="40" spans="1:34" x14ac:dyDescent="0.25">
      <c r="A40" s="13" t="s">
        <v>43</v>
      </c>
      <c r="B40" s="36"/>
      <c r="C40" s="36"/>
      <c r="D40" s="36">
        <v>379.41</v>
      </c>
      <c r="E40" s="36"/>
      <c r="F40" s="36"/>
      <c r="G40" s="36">
        <v>25.56</v>
      </c>
      <c r="H40" s="36"/>
      <c r="I40" s="36"/>
      <c r="J40" s="36">
        <v>37.54</v>
      </c>
      <c r="K40" s="36">
        <v>87.78</v>
      </c>
      <c r="L40" s="36">
        <v>35.409999999999997</v>
      </c>
      <c r="M40" s="36"/>
      <c r="N40" s="36"/>
      <c r="O40" s="36">
        <v>148.18</v>
      </c>
      <c r="P40" s="36">
        <v>20.51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734.3900000000001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1676.9922000000001</v>
      </c>
      <c r="E41" s="22">
        <f t="shared" si="45"/>
        <v>0</v>
      </c>
      <c r="F41" s="22">
        <f t="shared" si="45"/>
        <v>0</v>
      </c>
      <c r="G41" s="22">
        <f t="shared" si="45"/>
        <v>112.97519999999999</v>
      </c>
      <c r="H41" s="22">
        <f t="shared" si="45"/>
        <v>0</v>
      </c>
      <c r="I41" s="22">
        <f t="shared" si="45"/>
        <v>0</v>
      </c>
      <c r="J41" s="22">
        <f t="shared" si="45"/>
        <v>165.92679999999999</v>
      </c>
      <c r="K41" s="22">
        <f t="shared" si="45"/>
        <v>387.98759999999999</v>
      </c>
      <c r="L41" s="22">
        <f t="shared" si="45"/>
        <v>156.51219999999998</v>
      </c>
      <c r="M41" s="22">
        <f t="shared" ref="M41:R41" si="46">M40*$B$8</f>
        <v>0</v>
      </c>
      <c r="N41" s="22">
        <f t="shared" si="46"/>
        <v>0</v>
      </c>
      <c r="O41" s="22">
        <f t="shared" si="46"/>
        <v>654.9556</v>
      </c>
      <c r="P41" s="22">
        <f t="shared" si="46"/>
        <v>90.654200000000003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3246.0038000000004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379.41</v>
      </c>
      <c r="E46" s="20">
        <f t="shared" si="54"/>
        <v>0</v>
      </c>
      <c r="F46" s="20">
        <f t="shared" si="54"/>
        <v>0</v>
      </c>
      <c r="G46" s="20">
        <f t="shared" si="54"/>
        <v>25.56</v>
      </c>
      <c r="H46" s="20">
        <f t="shared" si="54"/>
        <v>0</v>
      </c>
      <c r="I46" s="20">
        <f t="shared" si="54"/>
        <v>0</v>
      </c>
      <c r="J46" s="20">
        <f t="shared" si="54"/>
        <v>37.54</v>
      </c>
      <c r="K46" s="20">
        <f t="shared" si="54"/>
        <v>87.78</v>
      </c>
      <c r="L46" s="20">
        <f t="shared" si="54"/>
        <v>35.409999999999997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148.18</v>
      </c>
      <c r="P46" s="20">
        <f t="shared" si="55"/>
        <v>20.51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734.3900000000001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1676.9922000000001</v>
      </c>
      <c r="E47" s="19">
        <f t="shared" si="57"/>
        <v>0</v>
      </c>
      <c r="F47" s="19">
        <f t="shared" si="57"/>
        <v>0</v>
      </c>
      <c r="G47" s="19">
        <f t="shared" si="57"/>
        <v>112.97519999999999</v>
      </c>
      <c r="H47" s="19">
        <f t="shared" si="57"/>
        <v>0</v>
      </c>
      <c r="I47" s="19">
        <f t="shared" si="57"/>
        <v>0</v>
      </c>
      <c r="J47" s="19">
        <f t="shared" si="57"/>
        <v>165.92679999999999</v>
      </c>
      <c r="K47" s="19">
        <f t="shared" si="57"/>
        <v>387.98759999999999</v>
      </c>
      <c r="L47" s="19">
        <f t="shared" si="57"/>
        <v>156.51219999999998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654.9556</v>
      </c>
      <c r="P47" s="19">
        <f t="shared" si="58"/>
        <v>90.654200000000003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3246.0038000000004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1001.49</v>
      </c>
      <c r="C49" s="44">
        <v>2437.2199999999998</v>
      </c>
      <c r="D49" s="44">
        <v>1320.35</v>
      </c>
      <c r="E49" s="44">
        <v>3191.65</v>
      </c>
      <c r="F49" s="44">
        <v>1736.29</v>
      </c>
      <c r="G49" s="44">
        <v>1626.25</v>
      </c>
      <c r="H49" s="44">
        <v>1663.51</v>
      </c>
      <c r="I49" s="44">
        <v>184.86</v>
      </c>
      <c r="J49" s="44">
        <v>727.16</v>
      </c>
      <c r="K49" s="44">
        <v>2329.23</v>
      </c>
      <c r="L49" s="44">
        <v>1441.03</v>
      </c>
      <c r="M49" s="45">
        <v>2137.1999999999998</v>
      </c>
      <c r="N49" s="45">
        <v>1513.62</v>
      </c>
      <c r="O49" s="45">
        <v>1887.19</v>
      </c>
      <c r="P49" s="45">
        <v>1489.56</v>
      </c>
      <c r="Q49" s="45">
        <v>2055.5500000000002</v>
      </c>
      <c r="R49" s="45">
        <v>1605.61</v>
      </c>
      <c r="S49" s="45">
        <v>1189.5899999999999</v>
      </c>
      <c r="T49" s="45">
        <v>419.37</v>
      </c>
      <c r="U49" s="45">
        <v>673.12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30629.85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97.85</v>
      </c>
      <c r="C53" s="44">
        <v>137.53</v>
      </c>
      <c r="D53" s="44">
        <v>94.33</v>
      </c>
      <c r="E53" s="44"/>
      <c r="F53" s="44"/>
      <c r="G53" s="44">
        <v>351.75</v>
      </c>
      <c r="H53" s="44">
        <v>142.72</v>
      </c>
      <c r="I53" s="44"/>
      <c r="J53" s="44">
        <v>147.6</v>
      </c>
      <c r="K53" s="44"/>
      <c r="L53" s="44">
        <v>313.10000000000002</v>
      </c>
      <c r="M53" s="45">
        <v>35.29</v>
      </c>
      <c r="N53" s="45"/>
      <c r="O53" s="45"/>
      <c r="P53" s="45">
        <v>155.01</v>
      </c>
      <c r="Q53" s="45">
        <v>120.46</v>
      </c>
      <c r="R53" s="45"/>
      <c r="S53" s="45">
        <v>285.10000000000002</v>
      </c>
      <c r="T53" s="45"/>
      <c r="U53" s="45">
        <v>54.93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1935.6700000000003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20.83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20.83</v>
      </c>
    </row>
    <row r="55" spans="1:34" x14ac:dyDescent="0.25">
      <c r="A55" s="17" t="s">
        <v>52</v>
      </c>
      <c r="B55" s="44">
        <v>569.79999999999995</v>
      </c>
      <c r="C55" s="44">
        <v>26.6</v>
      </c>
      <c r="D55" s="44">
        <v>30.92</v>
      </c>
      <c r="E55" s="44">
        <v>108.88</v>
      </c>
      <c r="F55" s="44">
        <v>723.65</v>
      </c>
      <c r="G55" s="44">
        <v>247.25</v>
      </c>
      <c r="H55" s="44">
        <v>30</v>
      </c>
      <c r="I55" s="44">
        <v>28.41</v>
      </c>
      <c r="J55" s="44">
        <v>52.69</v>
      </c>
      <c r="K55" s="44">
        <v>101.49</v>
      </c>
      <c r="L55" s="44">
        <v>31.26</v>
      </c>
      <c r="M55" s="45">
        <v>281.35000000000002</v>
      </c>
      <c r="N55" s="45">
        <v>446.41</v>
      </c>
      <c r="O55" s="45"/>
      <c r="P55" s="45">
        <v>33.06</v>
      </c>
      <c r="Q55" s="45">
        <v>13.65</v>
      </c>
      <c r="R55" s="45"/>
      <c r="S55" s="45"/>
      <c r="T55" s="45"/>
      <c r="U55" s="45">
        <v>12.74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2738.16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4166.4399999999996</v>
      </c>
      <c r="C64" s="53">
        <f t="shared" ref="C64:AG64" si="61">+C15+C23+C31+C39+C47+C48+C49+C50+C51+C52+C53+C54+C55+C56+C57+C58+C59+C60+C61+C62+C63</f>
        <v>4938.1099999999997</v>
      </c>
      <c r="D64" s="53">
        <f t="shared" si="61"/>
        <v>4591.5922</v>
      </c>
      <c r="E64" s="53">
        <f t="shared" si="61"/>
        <v>7039.5260000000007</v>
      </c>
      <c r="F64" s="53">
        <f t="shared" si="61"/>
        <v>5041.9272000000001</v>
      </c>
      <c r="G64" s="53">
        <f t="shared" si="61"/>
        <v>4508.4452000000001</v>
      </c>
      <c r="H64" s="53">
        <f t="shared" si="61"/>
        <v>5406.32</v>
      </c>
      <c r="I64" s="53">
        <f t="shared" si="61"/>
        <v>280.15000000000003</v>
      </c>
      <c r="J64" s="53">
        <f t="shared" si="61"/>
        <v>2027.9767999999999</v>
      </c>
      <c r="K64" s="53">
        <f t="shared" si="61"/>
        <v>4501.9193999999998</v>
      </c>
      <c r="L64" s="53">
        <f t="shared" si="61"/>
        <v>3776.4315999999999</v>
      </c>
      <c r="M64" s="53">
        <f t="shared" si="61"/>
        <v>4722.7</v>
      </c>
      <c r="N64" s="53">
        <f t="shared" si="61"/>
        <v>4088.33</v>
      </c>
      <c r="O64" s="53">
        <f t="shared" si="61"/>
        <v>4288.0455999999995</v>
      </c>
      <c r="P64" s="53">
        <f t="shared" si="61"/>
        <v>3125.2242000000001</v>
      </c>
      <c r="Q64" s="53">
        <f t="shared" si="61"/>
        <v>4410.1799999999994</v>
      </c>
      <c r="R64" s="53">
        <f t="shared" si="61"/>
        <v>3519.41</v>
      </c>
      <c r="S64" s="53">
        <f t="shared" si="61"/>
        <v>3021.23</v>
      </c>
      <c r="T64" s="53">
        <f t="shared" si="61"/>
        <v>918.49</v>
      </c>
      <c r="U64" s="53">
        <f t="shared" si="61"/>
        <v>1219.79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75592.238199999978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10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4139.0200000000004</v>
      </c>
      <c r="C67" s="57">
        <f t="shared" ref="C67:L67" si="63">C12</f>
        <v>4932.7</v>
      </c>
      <c r="D67" s="57">
        <f t="shared" si="63"/>
        <v>4590.82</v>
      </c>
      <c r="E67" s="57">
        <f t="shared" si="63"/>
        <v>7036.31</v>
      </c>
      <c r="F67" s="57">
        <f t="shared" si="63"/>
        <v>5011.34</v>
      </c>
      <c r="G67" s="57">
        <f t="shared" si="63"/>
        <v>4308.93</v>
      </c>
      <c r="H67" s="57">
        <f t="shared" si="63"/>
        <v>5396.39</v>
      </c>
      <c r="I67" s="57">
        <f t="shared" si="63"/>
        <v>279.79000000000002</v>
      </c>
      <c r="J67" s="57">
        <f t="shared" si="63"/>
        <v>2022.24</v>
      </c>
      <c r="K67" s="57">
        <f t="shared" si="63"/>
        <v>4501.3599999999997</v>
      </c>
      <c r="L67" s="57">
        <f t="shared" si="63"/>
        <v>3774.5</v>
      </c>
      <c r="M67" s="57">
        <f t="shared" ref="M67:AG67" si="64">M12</f>
        <v>4718.42</v>
      </c>
      <c r="N67" s="57">
        <f t="shared" si="64"/>
        <v>4086.53</v>
      </c>
      <c r="O67" s="57">
        <f t="shared" si="64"/>
        <v>4257.3100000000004</v>
      </c>
      <c r="P67" s="57">
        <f t="shared" si="64"/>
        <v>3111.71</v>
      </c>
      <c r="Q67" s="57">
        <f t="shared" si="64"/>
        <v>4407.37</v>
      </c>
      <c r="R67" s="57">
        <f t="shared" si="64"/>
        <v>3516.8</v>
      </c>
      <c r="S67" s="57">
        <f t="shared" si="64"/>
        <v>3028.44</v>
      </c>
      <c r="T67" s="57">
        <f t="shared" si="64"/>
        <v>918.44</v>
      </c>
      <c r="U67" s="57">
        <f t="shared" si="64"/>
        <v>1213.76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75252.179999999993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4139.0200000000004</v>
      </c>
      <c r="C69" s="59">
        <f t="shared" ref="C69:L69" si="67">+C67+C68</f>
        <v>4932.7</v>
      </c>
      <c r="D69" s="59">
        <f t="shared" si="67"/>
        <v>4590.82</v>
      </c>
      <c r="E69" s="59">
        <f t="shared" si="67"/>
        <v>7036.31</v>
      </c>
      <c r="F69" s="59">
        <f t="shared" si="67"/>
        <v>5011.34</v>
      </c>
      <c r="G69" s="59">
        <f t="shared" si="67"/>
        <v>4308.93</v>
      </c>
      <c r="H69" s="59">
        <f t="shared" si="67"/>
        <v>5396.39</v>
      </c>
      <c r="I69" s="59">
        <f t="shared" si="67"/>
        <v>279.79000000000002</v>
      </c>
      <c r="J69" s="59">
        <f t="shared" si="67"/>
        <v>2022.24</v>
      </c>
      <c r="K69" s="59">
        <f t="shared" si="67"/>
        <v>4501.3599999999997</v>
      </c>
      <c r="L69" s="59">
        <f t="shared" si="67"/>
        <v>3774.5</v>
      </c>
      <c r="M69" s="59">
        <f t="shared" ref="M69:AG69" si="68">+M67+M68</f>
        <v>4718.42</v>
      </c>
      <c r="N69" s="59">
        <f t="shared" si="68"/>
        <v>4086.53</v>
      </c>
      <c r="O69" s="59">
        <f t="shared" si="68"/>
        <v>4257.3100000000004</v>
      </c>
      <c r="P69" s="59">
        <f t="shared" si="68"/>
        <v>3111.71</v>
      </c>
      <c r="Q69" s="59">
        <f t="shared" si="68"/>
        <v>4407.37</v>
      </c>
      <c r="R69" s="59">
        <f t="shared" si="68"/>
        <v>3516.8</v>
      </c>
      <c r="S69" s="59">
        <f t="shared" si="68"/>
        <v>3028.44</v>
      </c>
      <c r="T69" s="59">
        <f t="shared" si="68"/>
        <v>918.44</v>
      </c>
      <c r="U69" s="59">
        <f t="shared" si="68"/>
        <v>1213.76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75252.179999999993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27.419999999999163</v>
      </c>
      <c r="C70" s="57">
        <f t="shared" si="69"/>
        <v>5.4099999999998545</v>
      </c>
      <c r="D70" s="57">
        <f t="shared" si="69"/>
        <v>0.77220000000033906</v>
      </c>
      <c r="E70" s="57">
        <f t="shared" si="69"/>
        <v>3.2160000000003492</v>
      </c>
      <c r="F70" s="57">
        <f t="shared" si="69"/>
        <v>30.587199999999939</v>
      </c>
      <c r="G70" s="57">
        <f t="shared" si="69"/>
        <v>199.51519999999982</v>
      </c>
      <c r="H70" s="57">
        <f t="shared" si="69"/>
        <v>9.9299999999993815</v>
      </c>
      <c r="I70" s="57">
        <f t="shared" si="69"/>
        <v>0.36000000000001364</v>
      </c>
      <c r="J70" s="57">
        <f t="shared" si="69"/>
        <v>5.7367999999999029</v>
      </c>
      <c r="K70" s="57">
        <f t="shared" si="69"/>
        <v>0.55940000000009604</v>
      </c>
      <c r="L70" s="57">
        <f t="shared" si="69"/>
        <v>1.9315999999998894</v>
      </c>
      <c r="M70" s="57">
        <f t="shared" ref="M70:AG70" si="70">+M64-M69</f>
        <v>4.2799999999997453</v>
      </c>
      <c r="N70" s="57">
        <f t="shared" si="70"/>
        <v>1.7999999999997272</v>
      </c>
      <c r="O70" s="57">
        <f t="shared" si="70"/>
        <v>30.735599999999067</v>
      </c>
      <c r="P70" s="57">
        <f t="shared" si="70"/>
        <v>13.514200000000073</v>
      </c>
      <c r="Q70" s="57">
        <f t="shared" si="70"/>
        <v>2.8099999999994907</v>
      </c>
      <c r="R70" s="57">
        <f t="shared" si="70"/>
        <v>2.6099999999996726</v>
      </c>
      <c r="S70" s="57">
        <f t="shared" si="70"/>
        <v>-7.2100000000000364</v>
      </c>
      <c r="T70" s="57">
        <f t="shared" si="70"/>
        <v>4.9999999999954525E-2</v>
      </c>
      <c r="U70" s="57">
        <f t="shared" si="70"/>
        <v>6.0299999999999727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340.05819999999642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121</v>
      </c>
      <c r="G71" s="14" t="s">
        <v>122</v>
      </c>
      <c r="H71" s="14" t="s">
        <v>123</v>
      </c>
      <c r="I71" s="14"/>
      <c r="J71" s="14"/>
      <c r="K71" s="14"/>
      <c r="L71" s="14"/>
      <c r="M71" s="29" t="s">
        <v>127</v>
      </c>
      <c r="N71" s="29"/>
      <c r="O71" s="29" t="s">
        <v>128</v>
      </c>
      <c r="P71" s="29" t="s">
        <v>129</v>
      </c>
      <c r="Q71" s="29"/>
      <c r="R71" s="29"/>
      <c r="S71" s="29" t="s">
        <v>131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124</v>
      </c>
      <c r="P72" s="12" t="s">
        <v>130</v>
      </c>
      <c r="AH72" s="47"/>
    </row>
    <row r="73" spans="1:34" x14ac:dyDescent="0.25">
      <c r="G73" s="12" t="s">
        <v>125</v>
      </c>
      <c r="AH73" s="47"/>
    </row>
    <row r="74" spans="1:34" x14ac:dyDescent="0.25">
      <c r="G74" s="12" t="s">
        <v>126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2092.52</v>
      </c>
      <c r="C12" s="26">
        <v>1917.59</v>
      </c>
      <c r="D12" s="26">
        <v>1620.9</v>
      </c>
      <c r="E12" s="26">
        <v>1940.23</v>
      </c>
      <c r="F12" s="26">
        <v>1980.29</v>
      </c>
      <c r="G12" s="26">
        <v>1011.61</v>
      </c>
      <c r="H12" s="26">
        <v>1523.47</v>
      </c>
      <c r="I12" s="26">
        <v>1748.48</v>
      </c>
      <c r="J12" s="26">
        <v>2309.9699999999998</v>
      </c>
      <c r="K12" s="26">
        <v>2035.81</v>
      </c>
      <c r="L12" s="26">
        <v>2371.75</v>
      </c>
      <c r="M12" s="26">
        <v>2043.7</v>
      </c>
      <c r="N12" s="26">
        <v>2064.4299999999998</v>
      </c>
      <c r="O12" s="26">
        <v>1393.09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26053.84</v>
      </c>
      <c r="AI12" s="26">
        <v>26053.85</v>
      </c>
      <c r="AJ12" s="69">
        <f>+AI12-AH12</f>
        <v>9.9999999983992893E-3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</v>
      </c>
      <c r="C15" s="23">
        <v>291.5</v>
      </c>
      <c r="D15" s="23">
        <v>5.5</v>
      </c>
      <c r="E15" s="23">
        <v>261.5</v>
      </c>
      <c r="F15" s="23">
        <v>12.5</v>
      </c>
      <c r="G15" s="23">
        <v>96.5</v>
      </c>
      <c r="H15" s="23">
        <v>26</v>
      </c>
      <c r="I15" s="23">
        <v>63.5</v>
      </c>
      <c r="J15" s="23">
        <v>90</v>
      </c>
      <c r="K15" s="23">
        <v>7.5</v>
      </c>
      <c r="L15" s="23">
        <v>83.7</v>
      </c>
      <c r="M15" s="23">
        <v>65.8</v>
      </c>
      <c r="N15" s="23">
        <v>6.5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1040.5</v>
      </c>
    </row>
    <row r="16" spans="1:36" s="32" customFormat="1" x14ac:dyDescent="0.25">
      <c r="A16" s="30" t="s">
        <v>20</v>
      </c>
      <c r="B16" s="31">
        <v>170</v>
      </c>
      <c r="C16" s="31">
        <v>87</v>
      </c>
      <c r="D16" s="31">
        <v>141</v>
      </c>
      <c r="E16" s="31">
        <v>66</v>
      </c>
      <c r="F16" s="31">
        <v>187</v>
      </c>
      <c r="G16" s="31">
        <v>106</v>
      </c>
      <c r="H16" s="31">
        <v>83</v>
      </c>
      <c r="I16" s="31">
        <v>142</v>
      </c>
      <c r="J16" s="31">
        <v>170</v>
      </c>
      <c r="K16" s="31">
        <v>171</v>
      </c>
      <c r="L16" s="31">
        <v>269</v>
      </c>
      <c r="M16" s="31">
        <v>187</v>
      </c>
      <c r="N16" s="31">
        <v>213</v>
      </c>
      <c r="O16" s="31">
        <v>150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2142</v>
      </c>
      <c r="AJ16" s="70"/>
    </row>
    <row r="17" spans="1:36" s="47" customFormat="1" x14ac:dyDescent="0.25">
      <c r="A17" s="46" t="s">
        <v>27</v>
      </c>
      <c r="B17" s="22">
        <f>B16*$B$8</f>
        <v>751.4</v>
      </c>
      <c r="C17" s="22">
        <f>C16*$B$8</f>
        <v>384.54</v>
      </c>
      <c r="D17" s="22">
        <f t="shared" ref="D17:AG17" si="2">D16*$B$8</f>
        <v>623.22</v>
      </c>
      <c r="E17" s="22">
        <f t="shared" si="2"/>
        <v>291.71999999999997</v>
      </c>
      <c r="F17" s="22">
        <f t="shared" si="2"/>
        <v>826.54</v>
      </c>
      <c r="G17" s="22">
        <f t="shared" si="2"/>
        <v>468.52</v>
      </c>
      <c r="H17" s="22">
        <f t="shared" si="2"/>
        <v>366.86</v>
      </c>
      <c r="I17" s="22">
        <f t="shared" si="2"/>
        <v>627.64</v>
      </c>
      <c r="J17" s="22">
        <f t="shared" si="2"/>
        <v>751.4</v>
      </c>
      <c r="K17" s="22">
        <f t="shared" si="2"/>
        <v>755.81999999999994</v>
      </c>
      <c r="L17" s="22">
        <f t="shared" si="2"/>
        <v>1188.98</v>
      </c>
      <c r="M17" s="22">
        <f t="shared" si="2"/>
        <v>826.54</v>
      </c>
      <c r="N17" s="22">
        <f t="shared" si="2"/>
        <v>941.46</v>
      </c>
      <c r="O17" s="22">
        <f t="shared" si="2"/>
        <v>663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9467.64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170</v>
      </c>
      <c r="C22" s="20">
        <f t="shared" ref="C22:AG23" si="5">+C16+C18+C20</f>
        <v>87</v>
      </c>
      <c r="D22" s="20">
        <f t="shared" si="5"/>
        <v>141</v>
      </c>
      <c r="E22" s="20">
        <f t="shared" si="5"/>
        <v>66</v>
      </c>
      <c r="F22" s="20">
        <f t="shared" si="5"/>
        <v>187</v>
      </c>
      <c r="G22" s="20">
        <f t="shared" si="5"/>
        <v>106</v>
      </c>
      <c r="H22" s="20">
        <f t="shared" si="5"/>
        <v>83</v>
      </c>
      <c r="I22" s="20">
        <f t="shared" si="5"/>
        <v>142</v>
      </c>
      <c r="J22" s="20">
        <f t="shared" si="5"/>
        <v>170</v>
      </c>
      <c r="K22" s="20">
        <f t="shared" si="5"/>
        <v>171</v>
      </c>
      <c r="L22" s="20">
        <f t="shared" si="5"/>
        <v>269</v>
      </c>
      <c r="M22" s="20">
        <f t="shared" si="5"/>
        <v>187</v>
      </c>
      <c r="N22" s="20">
        <f t="shared" si="5"/>
        <v>213</v>
      </c>
      <c r="O22" s="20">
        <f t="shared" si="5"/>
        <v>150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2142</v>
      </c>
    </row>
    <row r="23" spans="1:36" s="47" customFormat="1" x14ac:dyDescent="0.25">
      <c r="A23" s="48" t="s">
        <v>26</v>
      </c>
      <c r="B23" s="19">
        <f>+B17+B19+B21</f>
        <v>751.4</v>
      </c>
      <c r="C23" s="19">
        <f t="shared" si="5"/>
        <v>384.54</v>
      </c>
      <c r="D23" s="19">
        <f t="shared" si="5"/>
        <v>623.22</v>
      </c>
      <c r="E23" s="19">
        <f t="shared" si="5"/>
        <v>291.71999999999997</v>
      </c>
      <c r="F23" s="19">
        <f t="shared" si="5"/>
        <v>826.54</v>
      </c>
      <c r="G23" s="19">
        <f t="shared" si="5"/>
        <v>468.52</v>
      </c>
      <c r="H23" s="19">
        <f t="shared" si="5"/>
        <v>366.86</v>
      </c>
      <c r="I23" s="19">
        <f t="shared" si="5"/>
        <v>627.64</v>
      </c>
      <c r="J23" s="19">
        <f t="shared" si="5"/>
        <v>751.4</v>
      </c>
      <c r="K23" s="19">
        <f t="shared" si="5"/>
        <v>755.81999999999994</v>
      </c>
      <c r="L23" s="19">
        <f t="shared" si="5"/>
        <v>1188.98</v>
      </c>
      <c r="M23" s="19">
        <f t="shared" si="5"/>
        <v>826.54</v>
      </c>
      <c r="N23" s="19">
        <f t="shared" si="5"/>
        <v>941.46</v>
      </c>
      <c r="O23" s="19">
        <f t="shared" si="5"/>
        <v>663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9467.64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17.62</v>
      </c>
      <c r="J40" s="36"/>
      <c r="K40" s="36">
        <v>16.239999999999998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33.86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77.880400000000009</v>
      </c>
      <c r="J41" s="22">
        <f t="shared" si="16"/>
        <v>0</v>
      </c>
      <c r="K41" s="22">
        <f t="shared" si="16"/>
        <v>71.780799999999985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149.66120000000001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17.62</v>
      </c>
      <c r="J46" s="20">
        <f t="shared" si="19"/>
        <v>0</v>
      </c>
      <c r="K46" s="20">
        <f t="shared" si="19"/>
        <v>16.239999999999998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33.86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77.880400000000009</v>
      </c>
      <c r="J47" s="19">
        <f t="shared" si="19"/>
        <v>0</v>
      </c>
      <c r="K47" s="19">
        <f t="shared" si="19"/>
        <v>71.780799999999985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149.66120000000001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1076.8399999999999</v>
      </c>
      <c r="C49" s="44">
        <v>0</v>
      </c>
      <c r="D49" s="44">
        <v>688.28</v>
      </c>
      <c r="E49" s="44">
        <v>1145.54</v>
      </c>
      <c r="F49" s="44">
        <v>1133.94</v>
      </c>
      <c r="G49" s="44">
        <v>413.79</v>
      </c>
      <c r="H49" s="44">
        <v>890.59</v>
      </c>
      <c r="I49" s="44">
        <v>317.92</v>
      </c>
      <c r="J49" s="44">
        <v>875.33</v>
      </c>
      <c r="K49" s="44">
        <v>637.09</v>
      </c>
      <c r="L49" s="44">
        <v>854.5</v>
      </c>
      <c r="M49" s="45">
        <v>1103.8800000000001</v>
      </c>
      <c r="N49" s="45">
        <v>1029.48</v>
      </c>
      <c r="O49" s="45">
        <v>613.02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10780.2</v>
      </c>
    </row>
    <row r="50" spans="1:34" x14ac:dyDescent="0.25">
      <c r="A50" s="17" t="s">
        <v>1</v>
      </c>
      <c r="B50" s="44">
        <v>69.81</v>
      </c>
      <c r="C50" s="44">
        <v>828.53</v>
      </c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898.33999999999992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132</v>
      </c>
      <c r="B52" s="44"/>
      <c r="C52" s="44">
        <v>29.19</v>
      </c>
      <c r="D52" s="44">
        <v>176.01</v>
      </c>
      <c r="E52" s="44"/>
      <c r="F52" s="44"/>
      <c r="G52" s="44"/>
      <c r="H52" s="44"/>
      <c r="I52" s="44">
        <v>380.39</v>
      </c>
      <c r="J52" s="44">
        <v>71.8</v>
      </c>
      <c r="K52" s="44">
        <v>293.74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951.12999999999988</v>
      </c>
    </row>
    <row r="53" spans="1:34" x14ac:dyDescent="0.25">
      <c r="A53" s="17" t="s">
        <v>18</v>
      </c>
      <c r="B53" s="44">
        <v>152.12</v>
      </c>
      <c r="C53" s="44">
        <v>299.12</v>
      </c>
      <c r="D53" s="44">
        <v>129.56</v>
      </c>
      <c r="E53" s="44">
        <v>239.23</v>
      </c>
      <c r="F53" s="44">
        <v>0</v>
      </c>
      <c r="G53" s="44"/>
      <c r="H53" s="44">
        <v>236.29</v>
      </c>
      <c r="I53" s="44">
        <v>211.2</v>
      </c>
      <c r="J53" s="44">
        <v>411.05</v>
      </c>
      <c r="K53" s="44">
        <v>263.94</v>
      </c>
      <c r="L53" s="44">
        <v>205.67</v>
      </c>
      <c r="M53" s="45"/>
      <c r="N53" s="45"/>
      <c r="O53" s="45">
        <v>175.66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2323.8399999999997</v>
      </c>
    </row>
    <row r="54" spans="1:34" x14ac:dyDescent="0.25">
      <c r="A54" s="17" t="s">
        <v>114</v>
      </c>
      <c r="B54" s="44"/>
      <c r="C54" s="44"/>
      <c r="D54" s="44"/>
      <c r="E54" s="44">
        <v>23.13</v>
      </c>
      <c r="F54" s="44"/>
      <c r="G54" s="44"/>
      <c r="H54" s="44"/>
      <c r="I54" s="44"/>
      <c r="J54" s="44"/>
      <c r="K54" s="44">
        <v>4.42</v>
      </c>
      <c r="L54" s="44">
        <v>20.49</v>
      </c>
      <c r="M54" s="45">
        <v>25.05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73.089999999999989</v>
      </c>
    </row>
    <row r="55" spans="1:34" x14ac:dyDescent="0.25">
      <c r="A55" s="17" t="s">
        <v>52</v>
      </c>
      <c r="B55" s="44">
        <v>14.98</v>
      </c>
      <c r="C55" s="44"/>
      <c r="D55" s="44">
        <v>0</v>
      </c>
      <c r="E55" s="44"/>
      <c r="F55" s="44">
        <v>11</v>
      </c>
      <c r="G55" s="44">
        <v>33.9</v>
      </c>
      <c r="H55" s="44">
        <v>5.14</v>
      </c>
      <c r="I55" s="44">
        <v>73.08</v>
      </c>
      <c r="J55" s="44">
        <v>71.53</v>
      </c>
      <c r="K55" s="44"/>
      <c r="L55" s="44">
        <v>18</v>
      </c>
      <c r="M55" s="45">
        <v>25.28</v>
      </c>
      <c r="N55" s="45">
        <v>86.44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339.35</v>
      </c>
    </row>
    <row r="56" spans="1:34" x14ac:dyDescent="0.25">
      <c r="A56" s="17" t="s">
        <v>2</v>
      </c>
      <c r="B56" s="44"/>
      <c r="C56" s="44">
        <v>65.55</v>
      </c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65.55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136</v>
      </c>
      <c r="B58" s="44"/>
      <c r="C58" s="44"/>
      <c r="D58" s="44"/>
      <c r="E58" s="44"/>
      <c r="F58" s="44"/>
      <c r="G58" s="44"/>
      <c r="H58" s="44"/>
      <c r="I58" s="44"/>
      <c r="J58" s="44">
        <v>45.21</v>
      </c>
      <c r="K58" s="44">
        <v>4.6900000000000004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49.9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>
        <v>19.29</v>
      </c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19.29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2095.1499999999996</v>
      </c>
      <c r="C64" s="53">
        <f t="shared" ref="C64:AG64" si="21">+C15+C23+C31+C39+C47+C48+C49+C50+C51+C52+C53+C54+C55+C56+C57+C58+C59+C60+C61+C62+C63</f>
        <v>1917.72</v>
      </c>
      <c r="D64" s="53">
        <f t="shared" si="21"/>
        <v>1622.57</v>
      </c>
      <c r="E64" s="53">
        <f t="shared" si="21"/>
        <v>1961.1200000000001</v>
      </c>
      <c r="F64" s="53">
        <f t="shared" si="21"/>
        <v>1983.98</v>
      </c>
      <c r="G64" s="53">
        <f t="shared" si="21"/>
        <v>1012.7099999999999</v>
      </c>
      <c r="H64" s="53">
        <f t="shared" si="21"/>
        <v>1524.88</v>
      </c>
      <c r="I64" s="53">
        <f t="shared" si="21"/>
        <v>1751.6103999999998</v>
      </c>
      <c r="J64" s="53">
        <f t="shared" si="21"/>
        <v>2316.3200000000002</v>
      </c>
      <c r="K64" s="53">
        <f t="shared" si="21"/>
        <v>2038.9808</v>
      </c>
      <c r="L64" s="53">
        <f t="shared" si="21"/>
        <v>2371.34</v>
      </c>
      <c r="M64" s="53">
        <f t="shared" si="21"/>
        <v>2046.55</v>
      </c>
      <c r="N64" s="53">
        <f t="shared" si="21"/>
        <v>2063.88</v>
      </c>
      <c r="O64" s="53">
        <f t="shared" si="21"/>
        <v>1451.68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26158.491199999997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2092.52</v>
      </c>
      <c r="C67" s="57">
        <f t="shared" ref="C67:L67" si="23">C12</f>
        <v>1917.59</v>
      </c>
      <c r="D67" s="57">
        <f t="shared" si="23"/>
        <v>1620.9</v>
      </c>
      <c r="E67" s="57">
        <f t="shared" si="23"/>
        <v>1940.23</v>
      </c>
      <c r="F67" s="57">
        <f t="shared" si="23"/>
        <v>1980.29</v>
      </c>
      <c r="G67" s="57">
        <f t="shared" si="23"/>
        <v>1011.61</v>
      </c>
      <c r="H67" s="57">
        <f t="shared" si="23"/>
        <v>1523.47</v>
      </c>
      <c r="I67" s="57">
        <f t="shared" si="23"/>
        <v>1748.48</v>
      </c>
      <c r="J67" s="57">
        <f t="shared" si="23"/>
        <v>2309.9699999999998</v>
      </c>
      <c r="K67" s="57">
        <f t="shared" si="23"/>
        <v>2035.81</v>
      </c>
      <c r="L67" s="57">
        <f t="shared" si="23"/>
        <v>2371.75</v>
      </c>
      <c r="M67" s="57">
        <f t="shared" si="22"/>
        <v>2043.7</v>
      </c>
      <c r="N67" s="57">
        <f t="shared" si="22"/>
        <v>2064.4299999999998</v>
      </c>
      <c r="O67" s="57">
        <f t="shared" si="22"/>
        <v>1393.09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26053.84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2092.52</v>
      </c>
      <c r="C69" s="59">
        <f t="shared" ref="C69:AG69" si="25">+C67+C68</f>
        <v>1917.59</v>
      </c>
      <c r="D69" s="59">
        <f t="shared" si="25"/>
        <v>1620.9</v>
      </c>
      <c r="E69" s="59">
        <f t="shared" si="25"/>
        <v>1940.23</v>
      </c>
      <c r="F69" s="59">
        <f t="shared" si="25"/>
        <v>1980.29</v>
      </c>
      <c r="G69" s="59">
        <f t="shared" si="25"/>
        <v>1011.61</v>
      </c>
      <c r="H69" s="59">
        <f t="shared" si="25"/>
        <v>1523.47</v>
      </c>
      <c r="I69" s="59">
        <f t="shared" si="25"/>
        <v>1748.48</v>
      </c>
      <c r="J69" s="59">
        <f t="shared" si="25"/>
        <v>2309.9699999999998</v>
      </c>
      <c r="K69" s="59">
        <f t="shared" si="25"/>
        <v>2035.81</v>
      </c>
      <c r="L69" s="59">
        <f t="shared" si="25"/>
        <v>2371.75</v>
      </c>
      <c r="M69" s="59">
        <f t="shared" si="25"/>
        <v>2043.7</v>
      </c>
      <c r="N69" s="59">
        <f t="shared" si="25"/>
        <v>2064.4299999999998</v>
      </c>
      <c r="O69" s="59">
        <f t="shared" si="25"/>
        <v>1393.09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26053.84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2.6299999999996544</v>
      </c>
      <c r="C70" s="57">
        <f t="shared" si="26"/>
        <v>0.13000000000010914</v>
      </c>
      <c r="D70" s="57">
        <f t="shared" si="26"/>
        <v>1.6699999999998454</v>
      </c>
      <c r="E70" s="57">
        <f t="shared" si="26"/>
        <v>20.8900000000001</v>
      </c>
      <c r="F70" s="57">
        <f t="shared" si="26"/>
        <v>3.6900000000000546</v>
      </c>
      <c r="G70" s="57">
        <f t="shared" si="26"/>
        <v>1.0999999999999091</v>
      </c>
      <c r="H70" s="57">
        <f t="shared" si="26"/>
        <v>1.4100000000000819</v>
      </c>
      <c r="I70" s="57">
        <f t="shared" si="26"/>
        <v>3.1303999999997814</v>
      </c>
      <c r="J70" s="57">
        <f t="shared" si="26"/>
        <v>6.3500000000003638</v>
      </c>
      <c r="K70" s="57">
        <f t="shared" si="26"/>
        <v>3.1708000000000993</v>
      </c>
      <c r="L70" s="57">
        <f t="shared" si="26"/>
        <v>-0.40999999999985448</v>
      </c>
      <c r="M70" s="57">
        <f t="shared" si="26"/>
        <v>2.8499999999999091</v>
      </c>
      <c r="N70" s="57">
        <f t="shared" si="26"/>
        <v>-0.54999999999972715</v>
      </c>
      <c r="O70" s="57">
        <f t="shared" si="26"/>
        <v>58.590000000000146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104.65120000000047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133</v>
      </c>
      <c r="F71" s="14"/>
      <c r="G71" s="14"/>
      <c r="H71" s="14"/>
      <c r="I71" s="14"/>
      <c r="J71" s="14"/>
      <c r="K71" s="14"/>
      <c r="L71" s="14"/>
      <c r="M71" s="29" t="s">
        <v>137</v>
      </c>
      <c r="N71" s="29"/>
      <c r="O71" s="29" t="s">
        <v>139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134</v>
      </c>
      <c r="M72" s="12" t="s">
        <v>138</v>
      </c>
      <c r="AH72" s="47"/>
    </row>
    <row r="73" spans="1:34" x14ac:dyDescent="0.25">
      <c r="E73" s="15" t="s">
        <v>135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1597.05</v>
      </c>
      <c r="C12" s="26">
        <v>2103.58</v>
      </c>
      <c r="D12" s="26">
        <v>2415.5100000000002</v>
      </c>
      <c r="E12" s="26">
        <v>1428</v>
      </c>
      <c r="F12" s="26">
        <v>1096.6199999999999</v>
      </c>
      <c r="G12" s="26">
        <v>2339.59</v>
      </c>
      <c r="H12" s="26">
        <v>1002.3</v>
      </c>
      <c r="I12" s="26">
        <v>2175.4899999999998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14158.14</v>
      </c>
      <c r="AI12" s="26">
        <v>14158.14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59.5</v>
      </c>
      <c r="E15" s="23">
        <v>47.2</v>
      </c>
      <c r="F15" s="23">
        <v>126.5</v>
      </c>
      <c r="G15" s="23"/>
      <c r="H15" s="23">
        <v>67.5</v>
      </c>
      <c r="I15" s="23">
        <v>5.5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306.2</v>
      </c>
    </row>
    <row r="16" spans="1:36" s="32" customFormat="1" x14ac:dyDescent="0.25">
      <c r="A16" s="30" t="s">
        <v>20</v>
      </c>
      <c r="B16" s="31">
        <v>164</v>
      </c>
      <c r="C16" s="31">
        <v>225</v>
      </c>
      <c r="D16" s="31">
        <v>289</v>
      </c>
      <c r="E16" s="31">
        <v>201</v>
      </c>
      <c r="F16" s="31">
        <v>84</v>
      </c>
      <c r="G16" s="31">
        <v>320</v>
      </c>
      <c r="H16" s="31">
        <v>133</v>
      </c>
      <c r="I16" s="31">
        <v>304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1720</v>
      </c>
      <c r="AJ16" s="70"/>
    </row>
    <row r="17" spans="1:36" s="47" customFormat="1" x14ac:dyDescent="0.25">
      <c r="A17" s="46" t="s">
        <v>27</v>
      </c>
      <c r="B17" s="22">
        <f>B16*$B$8</f>
        <v>724.88</v>
      </c>
      <c r="C17" s="22">
        <f>C16*$B$8</f>
        <v>994.5</v>
      </c>
      <c r="D17" s="22">
        <f t="shared" ref="D17:AG17" si="2">D16*$B$8</f>
        <v>1277.3799999999999</v>
      </c>
      <c r="E17" s="22">
        <f t="shared" si="2"/>
        <v>888.42</v>
      </c>
      <c r="F17" s="22">
        <f t="shared" si="2"/>
        <v>371.28</v>
      </c>
      <c r="G17" s="22">
        <f t="shared" si="2"/>
        <v>1414.4</v>
      </c>
      <c r="H17" s="22">
        <f t="shared" si="2"/>
        <v>587.86</v>
      </c>
      <c r="I17" s="22">
        <f t="shared" si="2"/>
        <v>1343.68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7602.4000000000005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164</v>
      </c>
      <c r="C22" s="20">
        <f t="shared" ref="C22:AG23" si="5">+C16+C18+C20</f>
        <v>225</v>
      </c>
      <c r="D22" s="20">
        <f t="shared" si="5"/>
        <v>289</v>
      </c>
      <c r="E22" s="20">
        <f t="shared" si="5"/>
        <v>201</v>
      </c>
      <c r="F22" s="20">
        <f t="shared" si="5"/>
        <v>84</v>
      </c>
      <c r="G22" s="20">
        <f t="shared" si="5"/>
        <v>320</v>
      </c>
      <c r="H22" s="20">
        <f t="shared" si="5"/>
        <v>133</v>
      </c>
      <c r="I22" s="20">
        <f t="shared" si="5"/>
        <v>304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1720</v>
      </c>
    </row>
    <row r="23" spans="1:36" s="47" customFormat="1" x14ac:dyDescent="0.25">
      <c r="A23" s="48" t="s">
        <v>26</v>
      </c>
      <c r="B23" s="19">
        <f>+B17+B19+B21</f>
        <v>724.88</v>
      </c>
      <c r="C23" s="19">
        <f t="shared" si="5"/>
        <v>994.5</v>
      </c>
      <c r="D23" s="19">
        <f t="shared" si="5"/>
        <v>1277.3799999999999</v>
      </c>
      <c r="E23" s="19">
        <f t="shared" si="5"/>
        <v>888.42</v>
      </c>
      <c r="F23" s="19">
        <f t="shared" si="5"/>
        <v>371.28</v>
      </c>
      <c r="G23" s="19">
        <f t="shared" si="5"/>
        <v>1414.4</v>
      </c>
      <c r="H23" s="19">
        <f t="shared" si="5"/>
        <v>587.86</v>
      </c>
      <c r="I23" s="19">
        <f t="shared" si="5"/>
        <v>1343.68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7602.4000000000005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693.47</v>
      </c>
      <c r="C49" s="44">
        <v>992.86</v>
      </c>
      <c r="D49" s="44">
        <v>678.04</v>
      </c>
      <c r="E49" s="44">
        <v>319.44</v>
      </c>
      <c r="F49" s="44">
        <v>397.47</v>
      </c>
      <c r="G49" s="44">
        <v>833.84</v>
      </c>
      <c r="H49" s="44">
        <v>272.27999999999997</v>
      </c>
      <c r="I49" s="44">
        <v>749.33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4936.7299999999996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201.76</v>
      </c>
      <c r="C53" s="44">
        <v>143.77000000000001</v>
      </c>
      <c r="D53" s="44">
        <v>344.46</v>
      </c>
      <c r="E53" s="44">
        <v>89.32</v>
      </c>
      <c r="F53" s="44">
        <v>170.51</v>
      </c>
      <c r="G53" s="44">
        <v>129.82</v>
      </c>
      <c r="H53" s="44">
        <v>74.87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1154.5099999999998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57.04</v>
      </c>
      <c r="E55" s="44">
        <v>90.73</v>
      </c>
      <c r="F55" s="44">
        <v>31.32</v>
      </c>
      <c r="G55" s="44">
        <v>117.79</v>
      </c>
      <c r="H55" s="44"/>
      <c r="I55" s="44">
        <v>81.44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378.32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1620.11</v>
      </c>
      <c r="C64" s="53">
        <f t="shared" ref="C64:AG64" si="21">+C15+C23+C31+C39+C47+C48+C49+C50+C51+C52+C53+C54+C55+C56+C57+C58+C59+C60+C61+C62+C63</f>
        <v>2131.13</v>
      </c>
      <c r="D64" s="53">
        <f t="shared" si="21"/>
        <v>2416.4199999999996</v>
      </c>
      <c r="E64" s="53">
        <f t="shared" si="21"/>
        <v>1435.11</v>
      </c>
      <c r="F64" s="53">
        <f t="shared" si="21"/>
        <v>1097.08</v>
      </c>
      <c r="G64" s="53">
        <f t="shared" si="21"/>
        <v>2495.8500000000004</v>
      </c>
      <c r="H64" s="53">
        <f t="shared" si="21"/>
        <v>1002.51</v>
      </c>
      <c r="I64" s="53">
        <f t="shared" si="21"/>
        <v>2179.9500000000003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14378.16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1597.05</v>
      </c>
      <c r="C67" s="57">
        <f t="shared" ref="C67:L67" si="23">C12</f>
        <v>2103.58</v>
      </c>
      <c r="D67" s="57">
        <f t="shared" si="23"/>
        <v>2415.5100000000002</v>
      </c>
      <c r="E67" s="57">
        <f t="shared" si="23"/>
        <v>1428</v>
      </c>
      <c r="F67" s="57">
        <f t="shared" si="23"/>
        <v>1096.6199999999999</v>
      </c>
      <c r="G67" s="57">
        <f t="shared" si="23"/>
        <v>2339.59</v>
      </c>
      <c r="H67" s="57">
        <f t="shared" si="23"/>
        <v>1002.3</v>
      </c>
      <c r="I67" s="57">
        <f t="shared" si="23"/>
        <v>2175.4899999999998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14158.14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1597.05</v>
      </c>
      <c r="C69" s="59">
        <f t="shared" ref="C69:AG69" si="25">+C67+C68</f>
        <v>2103.58</v>
      </c>
      <c r="D69" s="59">
        <f t="shared" si="25"/>
        <v>2415.5100000000002</v>
      </c>
      <c r="E69" s="59">
        <f t="shared" si="25"/>
        <v>1428</v>
      </c>
      <c r="F69" s="59">
        <f t="shared" si="25"/>
        <v>1096.6199999999999</v>
      </c>
      <c r="G69" s="59">
        <f t="shared" si="25"/>
        <v>2339.59</v>
      </c>
      <c r="H69" s="59">
        <f t="shared" si="25"/>
        <v>1002.3</v>
      </c>
      <c r="I69" s="59">
        <f t="shared" si="25"/>
        <v>2175.4899999999998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14158.14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23.059999999999945</v>
      </c>
      <c r="C70" s="57">
        <f t="shared" si="26"/>
        <v>27.550000000000182</v>
      </c>
      <c r="D70" s="57">
        <f t="shared" si="26"/>
        <v>0.90999999999939973</v>
      </c>
      <c r="E70" s="57">
        <f t="shared" si="26"/>
        <v>7.1099999999999</v>
      </c>
      <c r="F70" s="57">
        <f t="shared" si="26"/>
        <v>0.46000000000003638</v>
      </c>
      <c r="G70" s="57">
        <f t="shared" si="26"/>
        <v>156.26000000000022</v>
      </c>
      <c r="H70" s="57">
        <f t="shared" si="26"/>
        <v>0.21000000000003638</v>
      </c>
      <c r="I70" s="57">
        <f t="shared" si="26"/>
        <v>4.4600000000004911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220.02000000000021</v>
      </c>
    </row>
    <row r="71" spans="1:34" ht="95.25" customHeight="1" x14ac:dyDescent="0.25">
      <c r="A71" s="77" t="s">
        <v>96</v>
      </c>
      <c r="B71" s="14" t="s">
        <v>140</v>
      </c>
      <c r="C71" s="14" t="s">
        <v>141</v>
      </c>
      <c r="D71" s="14"/>
      <c r="E71" s="14"/>
      <c r="F71" s="14"/>
      <c r="G71" s="14" t="s">
        <v>142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2086.85</v>
      </c>
      <c r="C12" s="26">
        <v>1357.42</v>
      </c>
      <c r="D12" s="26">
        <v>2151.17</v>
      </c>
      <c r="E12" s="26">
        <v>1371.68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6967.1200000000008</v>
      </c>
      <c r="AI12" s="26">
        <v>6967.12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369</v>
      </c>
      <c r="C15" s="23">
        <v>61</v>
      </c>
      <c r="D15" s="23">
        <v>140</v>
      </c>
      <c r="E15" s="23">
        <v>135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705</v>
      </c>
    </row>
    <row r="16" spans="1:36" s="32" customFormat="1" x14ac:dyDescent="0.25">
      <c r="A16" s="30" t="s">
        <v>20</v>
      </c>
      <c r="B16" s="31">
        <v>233</v>
      </c>
      <c r="C16" s="31">
        <v>110</v>
      </c>
      <c r="D16" s="31">
        <v>221</v>
      </c>
      <c r="E16" s="31">
        <v>81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645</v>
      </c>
      <c r="AJ16" s="70"/>
    </row>
    <row r="17" spans="1:36" s="47" customFormat="1" x14ac:dyDescent="0.25">
      <c r="A17" s="46" t="s">
        <v>27</v>
      </c>
      <c r="B17" s="22">
        <f>B16*$B$8</f>
        <v>1029.8599999999999</v>
      </c>
      <c r="C17" s="22">
        <f>C16*$B$8</f>
        <v>486.2</v>
      </c>
      <c r="D17" s="22">
        <f t="shared" ref="D17:AG17" si="2">D16*$B$8</f>
        <v>976.81999999999994</v>
      </c>
      <c r="E17" s="22">
        <f t="shared" si="2"/>
        <v>358.02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2850.9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233</v>
      </c>
      <c r="C22" s="20">
        <f t="shared" ref="C22:AG23" si="5">+C16+C18+C20</f>
        <v>110</v>
      </c>
      <c r="D22" s="20">
        <f t="shared" si="5"/>
        <v>221</v>
      </c>
      <c r="E22" s="20">
        <f t="shared" si="5"/>
        <v>81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645</v>
      </c>
    </row>
    <row r="23" spans="1:36" s="47" customFormat="1" x14ac:dyDescent="0.25">
      <c r="A23" s="48" t="s">
        <v>26</v>
      </c>
      <c r="B23" s="19">
        <f>+B17+B19+B21</f>
        <v>1029.8599999999999</v>
      </c>
      <c r="C23" s="19">
        <f t="shared" si="5"/>
        <v>486.2</v>
      </c>
      <c r="D23" s="19">
        <f t="shared" si="5"/>
        <v>976.81999999999994</v>
      </c>
      <c r="E23" s="19">
        <f t="shared" si="5"/>
        <v>358.02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2850.9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29.87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29.87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132.02539999999999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132.02539999999999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29.87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29.87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132.02539999999999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132.02539999999999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516.14</v>
      </c>
      <c r="C49" s="44">
        <v>569.76</v>
      </c>
      <c r="D49" s="44">
        <v>656.26</v>
      </c>
      <c r="E49" s="44">
        <v>377.82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2119.98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165.47</v>
      </c>
      <c r="C53" s="44">
        <v>229.98</v>
      </c>
      <c r="D53" s="44">
        <v>383.98</v>
      </c>
      <c r="E53" s="44">
        <v>363.38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1142.81</v>
      </c>
    </row>
    <row r="54" spans="1:34" x14ac:dyDescent="0.25">
      <c r="A54" s="17" t="s">
        <v>114</v>
      </c>
      <c r="B54" s="44"/>
      <c r="C54" s="44">
        <v>10.97</v>
      </c>
      <c r="D54" s="44"/>
      <c r="E54" s="44">
        <v>6.48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17.450000000000003</v>
      </c>
    </row>
    <row r="55" spans="1:34" x14ac:dyDescent="0.25">
      <c r="A55" s="17" t="s">
        <v>52</v>
      </c>
      <c r="B55" s="44">
        <v>14.7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2095.1699999999996</v>
      </c>
      <c r="C64" s="53">
        <f t="shared" ref="C64:AG64" si="21">+C15+C23+C31+C39+C47+C48+C49+C50+C51+C52+C53+C54+C55+C56+C57+C58+C59+C60+C61+C62+C63</f>
        <v>1357.91</v>
      </c>
      <c r="D64" s="53">
        <f t="shared" si="21"/>
        <v>2157.06</v>
      </c>
      <c r="E64" s="53">
        <f t="shared" si="21"/>
        <v>1372.7253999999998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6982.8653999999988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2086.85</v>
      </c>
      <c r="C67" s="57">
        <f t="shared" ref="C67:L67" si="23">C12</f>
        <v>1357.42</v>
      </c>
      <c r="D67" s="57">
        <f t="shared" si="23"/>
        <v>2151.17</v>
      </c>
      <c r="E67" s="57">
        <f t="shared" si="23"/>
        <v>1371.68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6967.1200000000008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2086.85</v>
      </c>
      <c r="C69" s="59">
        <f t="shared" ref="C69:AG69" si="25">+C67+C68</f>
        <v>1357.42</v>
      </c>
      <c r="D69" s="59">
        <f t="shared" si="25"/>
        <v>2151.17</v>
      </c>
      <c r="E69" s="59">
        <f t="shared" si="25"/>
        <v>1371.68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6967.1200000000008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8.319999999999709</v>
      </c>
      <c r="C70" s="57">
        <f t="shared" si="26"/>
        <v>0.49000000000000909</v>
      </c>
      <c r="D70" s="57">
        <f t="shared" si="26"/>
        <v>5.8899999999998727</v>
      </c>
      <c r="E70" s="57">
        <f t="shared" si="26"/>
        <v>1.045399999999745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15.745399999999336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C49" sqref="C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1161.0999999999999</v>
      </c>
      <c r="C12" s="26">
        <v>1774.78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2935.88</v>
      </c>
      <c r="AI12" s="26">
        <v>2935.89</v>
      </c>
      <c r="AJ12" s="69">
        <f>+AI12-AH12</f>
        <v>9.9999999997635314E-3</v>
      </c>
    </row>
    <row r="13" spans="1:36" ht="19.5" customHeight="1" x14ac:dyDescent="0.25">
      <c r="A13" s="25" t="s">
        <v>117</v>
      </c>
      <c r="B13" s="26">
        <v>6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</v>
      </c>
    </row>
    <row r="16" spans="1:36" s="32" customFormat="1" x14ac:dyDescent="0.25">
      <c r="A16" s="30" t="s">
        <v>20</v>
      </c>
      <c r="B16" s="31">
        <v>100</v>
      </c>
      <c r="C16" s="31">
        <v>155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255</v>
      </c>
      <c r="AJ16" s="70"/>
    </row>
    <row r="17" spans="1:36" s="47" customFormat="1" x14ac:dyDescent="0.25">
      <c r="A17" s="46" t="s">
        <v>27</v>
      </c>
      <c r="B17" s="22">
        <f>B16*$B$8</f>
        <v>442</v>
      </c>
      <c r="C17" s="22">
        <f>C16*$B$8</f>
        <v>685.1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1127.0999999999999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100</v>
      </c>
      <c r="C22" s="20">
        <f t="shared" ref="C22:AG23" si="5">+C16+C18+C20</f>
        <v>155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255</v>
      </c>
    </row>
    <row r="23" spans="1:36" s="47" customFormat="1" x14ac:dyDescent="0.25">
      <c r="A23" s="48" t="s">
        <v>26</v>
      </c>
      <c r="B23" s="19">
        <f>+B17+B19+B21</f>
        <v>442</v>
      </c>
      <c r="C23" s="19">
        <f t="shared" si="5"/>
        <v>685.1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1127.0999999999999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23.52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23.52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103.9584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103.9584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23.52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23.52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103.9584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103.9584</v>
      </c>
    </row>
    <row r="40" spans="1:34" x14ac:dyDescent="0.25">
      <c r="A40" s="13" t="s">
        <v>43</v>
      </c>
      <c r="B40" s="36"/>
      <c r="C40" s="36">
        <v>42.77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42.77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189.04340000000002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189.04340000000002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42.77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42.77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189.04340000000002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189.04340000000002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541.92999999999995</v>
      </c>
      <c r="C49" s="44">
        <v>804.63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1346.56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53.79</v>
      </c>
      <c r="C53" s="44">
        <v>34.14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87.93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69.05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69.05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1169.7699999999998</v>
      </c>
      <c r="C64" s="53">
        <f t="shared" ref="C64:AG64" si="21">+C15+C23+C31+C39+C47+C48+C49+C50+C51+C52+C53+C54+C55+C56+C57+C58+C59+C60+C61+C62+C63</f>
        <v>1816.8718000000001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2986.6417999999999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1161.0999999999999</v>
      </c>
      <c r="C67" s="57">
        <f t="shared" ref="C67:L67" si="23">C12</f>
        <v>1774.78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2935.88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1167.0999999999999</v>
      </c>
      <c r="C69" s="59">
        <f t="shared" ref="C69:AG69" si="25">+C67+C68</f>
        <v>1792.78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2959.88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2.6699999999998454</v>
      </c>
      <c r="C70" s="57">
        <f t="shared" si="26"/>
        <v>24.091800000000148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26.761799999999994</v>
      </c>
    </row>
    <row r="71" spans="1:34" ht="102.75" customHeight="1" x14ac:dyDescent="0.25">
      <c r="A71" s="77" t="s">
        <v>96</v>
      </c>
      <c r="B71" s="14"/>
      <c r="C71" s="14">
        <v>22.8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E30" sqref="E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1008.91</v>
      </c>
      <c r="C12" s="26">
        <v>384.44</v>
      </c>
      <c r="D12" s="26">
        <v>2139.21</v>
      </c>
      <c r="E12" s="26">
        <v>2828.33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6360.8899999999994</v>
      </c>
      <c r="AI12" s="26">
        <v>6360.89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38.5</v>
      </c>
      <c r="C15" s="23">
        <v>50</v>
      </c>
      <c r="D15" s="23">
        <v>176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264.5</v>
      </c>
    </row>
    <row r="16" spans="1:36" s="32" customFormat="1" x14ac:dyDescent="0.25">
      <c r="A16" s="30" t="s">
        <v>20</v>
      </c>
      <c r="B16" s="31">
        <v>91</v>
      </c>
      <c r="C16" s="31">
        <v>36</v>
      </c>
      <c r="D16" s="31">
        <v>209</v>
      </c>
      <c r="E16" s="31">
        <v>488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824</v>
      </c>
      <c r="AJ16" s="70"/>
    </row>
    <row r="17" spans="1:36" s="47" customFormat="1" x14ac:dyDescent="0.25">
      <c r="A17" s="46" t="s">
        <v>27</v>
      </c>
      <c r="B17" s="22">
        <f>B16*$B$8</f>
        <v>397.67</v>
      </c>
      <c r="C17" s="22">
        <f>C16*$B$8</f>
        <v>157.32</v>
      </c>
      <c r="D17" s="22">
        <f t="shared" ref="D17:AG17" si="2">D16*$B$8</f>
        <v>913.33</v>
      </c>
      <c r="E17" s="22">
        <f t="shared" si="2"/>
        <v>2132.56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3600.88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36</v>
      </c>
      <c r="D22" s="20">
        <f t="shared" si="5"/>
        <v>209</v>
      </c>
      <c r="E22" s="20">
        <f t="shared" si="5"/>
        <v>488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824</v>
      </c>
    </row>
    <row r="23" spans="1:36" s="47" customFormat="1" x14ac:dyDescent="0.25">
      <c r="A23" s="48" t="s">
        <v>26</v>
      </c>
      <c r="B23" s="19">
        <f>+B17+B19+B21</f>
        <v>397.67</v>
      </c>
      <c r="C23" s="19">
        <f t="shared" si="5"/>
        <v>157.32</v>
      </c>
      <c r="D23" s="19">
        <f t="shared" si="5"/>
        <v>913.33</v>
      </c>
      <c r="E23" s="19">
        <f t="shared" si="5"/>
        <v>2132.56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3600.88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20</v>
      </c>
      <c r="E32" s="36">
        <v>10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87.4</v>
      </c>
      <c r="E33" s="22">
        <f t="shared" si="12"/>
        <v>43.7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131.10000000000002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20</v>
      </c>
      <c r="E38" s="20">
        <f t="shared" si="15"/>
        <v>10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87.4</v>
      </c>
      <c r="E39" s="19">
        <f t="shared" si="15"/>
        <v>43.7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131.10000000000002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471.51</v>
      </c>
      <c r="C49" s="44">
        <v>178.7</v>
      </c>
      <c r="D49" s="44">
        <v>948.98</v>
      </c>
      <c r="E49" s="44">
        <v>718.54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2317.73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57.22</v>
      </c>
      <c r="C53" s="44"/>
      <c r="D53" s="44">
        <v>8.74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65.959999999999994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48.36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1013.2600000000001</v>
      </c>
      <c r="C64" s="53">
        <f t="shared" ref="C64:AG64" si="21">+C15+C23+C31+C39+C47+C48+C49+C50+C51+C52+C53+C54+C55+C56+C57+C58+C59+C60+C61+C62+C63</f>
        <v>386.02</v>
      </c>
      <c r="D64" s="53">
        <f t="shared" si="21"/>
        <v>2134.4499999999998</v>
      </c>
      <c r="E64" s="53">
        <f t="shared" si="21"/>
        <v>2894.7999999999997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6428.53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1008.91</v>
      </c>
      <c r="C67" s="57">
        <f t="shared" ref="C67:L67" si="23">C12</f>
        <v>384.44</v>
      </c>
      <c r="D67" s="57">
        <f t="shared" si="23"/>
        <v>2139.21</v>
      </c>
      <c r="E67" s="57">
        <f t="shared" si="23"/>
        <v>2828.33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6360.8899999999994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1008.91</v>
      </c>
      <c r="C69" s="59">
        <f t="shared" ref="C69:AG69" si="25">+C67+C68</f>
        <v>384.44</v>
      </c>
      <c r="D69" s="59">
        <f t="shared" si="25"/>
        <v>2139.21</v>
      </c>
      <c r="E69" s="59">
        <f t="shared" si="25"/>
        <v>2828.33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6360.8899999999994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4.3500000000001364</v>
      </c>
      <c r="C70" s="57">
        <f t="shared" si="26"/>
        <v>1.5799999999999841</v>
      </c>
      <c r="D70" s="57">
        <f t="shared" si="26"/>
        <v>-4.7600000000002183</v>
      </c>
      <c r="E70" s="57">
        <f t="shared" si="26"/>
        <v>66.4699999999998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67.639999999999702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143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C50" activePane="bottomRight" state="frozen"/>
      <selection pane="topRight" activeCell="B1" sqref="B1"/>
      <selection pane="bottomLeft" activeCell="A5" sqref="A5"/>
      <selection pane="bottomRight" activeCell="H17" sqref="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56</v>
      </c>
      <c r="F11" s="5" t="s">
        <v>56</v>
      </c>
      <c r="G11" s="5" t="s">
        <v>57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2963.16</v>
      </c>
      <c r="C12" s="26">
        <v>1675.83</v>
      </c>
      <c r="D12" s="26">
        <v>3637.65</v>
      </c>
      <c r="E12" s="26">
        <v>1981.53</v>
      </c>
      <c r="F12" s="26">
        <v>3449.23</v>
      </c>
      <c r="G12" s="26">
        <v>2835.52</v>
      </c>
      <c r="H12" s="26">
        <v>1236.3699999999999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17779.289999999997</v>
      </c>
      <c r="AI12" s="26"/>
      <c r="AJ12" s="69">
        <f>+AI12-AH12</f>
        <v>-17779.289999999997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174.5</v>
      </c>
      <c r="C15" s="23">
        <v>112.5</v>
      </c>
      <c r="D15" s="23">
        <v>152.5</v>
      </c>
      <c r="E15" s="23">
        <v>139</v>
      </c>
      <c r="F15" s="23">
        <v>157</v>
      </c>
      <c r="G15" s="23">
        <v>399.5</v>
      </c>
      <c r="H15" s="23">
        <v>229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1364</v>
      </c>
    </row>
    <row r="16" spans="1:36" s="32" customFormat="1" x14ac:dyDescent="0.25">
      <c r="A16" s="30" t="s">
        <v>20</v>
      </c>
      <c r="B16" s="31">
        <v>376</v>
      </c>
      <c r="C16" s="31">
        <v>134</v>
      </c>
      <c r="D16" s="31">
        <v>284</v>
      </c>
      <c r="E16" s="31">
        <v>198</v>
      </c>
      <c r="F16" s="31">
        <v>342</v>
      </c>
      <c r="G16" s="31">
        <v>252</v>
      </c>
      <c r="H16" s="31">
        <v>229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1815</v>
      </c>
      <c r="AJ16" s="70"/>
    </row>
    <row r="17" spans="1:36" s="47" customFormat="1" x14ac:dyDescent="0.25">
      <c r="A17" s="46" t="s">
        <v>27</v>
      </c>
      <c r="B17" s="22">
        <f>B16*$B$8</f>
        <v>1661.92</v>
      </c>
      <c r="C17" s="22">
        <f>C16*$B$8</f>
        <v>592.28</v>
      </c>
      <c r="D17" s="22">
        <f t="shared" ref="D17:AG17" si="2">D16*$B$8</f>
        <v>1255.28</v>
      </c>
      <c r="E17" s="22">
        <f t="shared" si="2"/>
        <v>875.16</v>
      </c>
      <c r="F17" s="22">
        <f t="shared" si="2"/>
        <v>1511.6399999999999</v>
      </c>
      <c r="G17" s="22">
        <f t="shared" si="2"/>
        <v>1113.8399999999999</v>
      </c>
      <c r="H17" s="22">
        <f t="shared" si="2"/>
        <v>1012.18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8022.2999999999993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376</v>
      </c>
      <c r="C22" s="20">
        <f t="shared" ref="C22:AG23" si="5">+C16+C18+C20</f>
        <v>134</v>
      </c>
      <c r="D22" s="20">
        <f t="shared" si="5"/>
        <v>284</v>
      </c>
      <c r="E22" s="20">
        <f t="shared" si="5"/>
        <v>198</v>
      </c>
      <c r="F22" s="20">
        <f t="shared" si="5"/>
        <v>342</v>
      </c>
      <c r="G22" s="20">
        <f t="shared" si="5"/>
        <v>252</v>
      </c>
      <c r="H22" s="20">
        <f t="shared" si="5"/>
        <v>229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1815</v>
      </c>
    </row>
    <row r="23" spans="1:36" s="47" customFormat="1" x14ac:dyDescent="0.25">
      <c r="A23" s="48" t="s">
        <v>26</v>
      </c>
      <c r="B23" s="19">
        <f>+B17+B19+B21</f>
        <v>1661.92</v>
      </c>
      <c r="C23" s="19">
        <f t="shared" si="5"/>
        <v>592.28</v>
      </c>
      <c r="D23" s="19">
        <f t="shared" si="5"/>
        <v>1255.28</v>
      </c>
      <c r="E23" s="19">
        <f t="shared" si="5"/>
        <v>875.16</v>
      </c>
      <c r="F23" s="19">
        <f t="shared" si="5"/>
        <v>1511.6399999999999</v>
      </c>
      <c r="G23" s="19">
        <f t="shared" si="5"/>
        <v>1113.8399999999999</v>
      </c>
      <c r="H23" s="19">
        <f t="shared" si="5"/>
        <v>1012.18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8022.2999999999993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373.09</v>
      </c>
      <c r="C49" s="44">
        <v>690.53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1063.6199999999999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1649.07</v>
      </c>
      <c r="E52" s="44">
        <v>769.78</v>
      </c>
      <c r="F52" s="44">
        <v>1461.3</v>
      </c>
      <c r="G52" s="44">
        <v>1124.04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5004.1899999999996</v>
      </c>
    </row>
    <row r="53" spans="1:34" x14ac:dyDescent="0.25">
      <c r="A53" s="17" t="s">
        <v>18</v>
      </c>
      <c r="B53" s="44">
        <v>759.18</v>
      </c>
      <c r="C53" s="44">
        <v>204.05</v>
      </c>
      <c r="D53" s="44">
        <v>581.66</v>
      </c>
      <c r="E53" s="44">
        <v>199.9</v>
      </c>
      <c r="F53" s="44">
        <v>320.08999999999997</v>
      </c>
      <c r="G53" s="44">
        <v>194.95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2259.83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67.94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67.94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2968.69</v>
      </c>
      <c r="C64" s="53">
        <f t="shared" ref="C64:AG64" si="21">+C15+C23+C31+C39+C47+C48+C49+C50+C51+C52+C53+C54+C55+C56+C57+C58+C59+C60+C61+C62+C63</f>
        <v>1667.3</v>
      </c>
      <c r="D64" s="53">
        <f t="shared" si="21"/>
        <v>3638.5099999999998</v>
      </c>
      <c r="E64" s="53">
        <f t="shared" si="21"/>
        <v>1983.8400000000001</v>
      </c>
      <c r="F64" s="53">
        <f t="shared" si="21"/>
        <v>3450.0299999999997</v>
      </c>
      <c r="G64" s="53">
        <f t="shared" si="21"/>
        <v>2832.33</v>
      </c>
      <c r="H64" s="53">
        <f t="shared" si="21"/>
        <v>1241.1799999999998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17781.879999999997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2 N</v>
      </c>
      <c r="G66" s="55" t="str">
        <f t="shared" si="22"/>
        <v>CAJA 3 D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2963.16</v>
      </c>
      <c r="C67" s="57">
        <f t="shared" ref="C67:L67" si="23">C12</f>
        <v>1675.83</v>
      </c>
      <c r="D67" s="57">
        <f t="shared" si="23"/>
        <v>3637.65</v>
      </c>
      <c r="E67" s="57">
        <f t="shared" si="23"/>
        <v>1981.53</v>
      </c>
      <c r="F67" s="57">
        <f t="shared" si="23"/>
        <v>3449.23</v>
      </c>
      <c r="G67" s="57">
        <f t="shared" si="23"/>
        <v>2835.52</v>
      </c>
      <c r="H67" s="57">
        <f t="shared" si="23"/>
        <v>1236.3699999999999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17779.289999999997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2963.16</v>
      </c>
      <c r="C69" s="59">
        <f t="shared" ref="C69:AG69" si="25">+C67+C68</f>
        <v>1675.83</v>
      </c>
      <c r="D69" s="59">
        <f t="shared" si="25"/>
        <v>3637.65</v>
      </c>
      <c r="E69" s="59">
        <f t="shared" si="25"/>
        <v>1981.53</v>
      </c>
      <c r="F69" s="59">
        <f t="shared" si="25"/>
        <v>3449.23</v>
      </c>
      <c r="G69" s="59">
        <f t="shared" si="25"/>
        <v>2835.52</v>
      </c>
      <c r="H69" s="59">
        <f t="shared" si="25"/>
        <v>1236.3699999999999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17779.289999999997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5.5300000000002001</v>
      </c>
      <c r="C70" s="57">
        <f t="shared" si="26"/>
        <v>-8.5299999999999727</v>
      </c>
      <c r="D70" s="57">
        <f t="shared" si="26"/>
        <v>0.85999999999967258</v>
      </c>
      <c r="E70" s="57">
        <f t="shared" si="26"/>
        <v>2.3100000000001728</v>
      </c>
      <c r="F70" s="57">
        <f t="shared" si="26"/>
        <v>0.79999999999972715</v>
      </c>
      <c r="G70" s="57">
        <f t="shared" si="26"/>
        <v>-3.1900000000000546</v>
      </c>
      <c r="H70" s="57">
        <f t="shared" si="26"/>
        <v>4.8099999999999454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2.5899999999996908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2022-04-06T15:20:52Z</dcterms:modified>
</cp:coreProperties>
</file>