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E7A2F8D0-70EB-4BC3-A4A8-1B5D71C520FA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P31" i="150" l="1"/>
  <c r="T31" i="150"/>
  <c r="X31" i="150"/>
  <c r="AB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B64" i="149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Z69" i="148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G23" i="40" s="1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T39" i="40"/>
  <c r="Z39" i="40"/>
  <c r="U39" i="40"/>
  <c r="AF39" i="40"/>
  <c r="T47" i="40"/>
  <c r="AE39" i="40"/>
  <c r="AA39" i="40"/>
  <c r="W39" i="40"/>
  <c r="Z23" i="40"/>
  <c r="AD47" i="40"/>
  <c r="AG39" i="40"/>
  <c r="AC39" i="40"/>
  <c r="Y39" i="40"/>
  <c r="V23" i="40"/>
  <c r="V47" i="40"/>
  <c r="AF47" i="40"/>
  <c r="X47" i="40"/>
  <c r="AD23" i="40"/>
  <c r="Z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V31" i="40"/>
  <c r="V64" i="40" s="1"/>
  <c r="V70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L69" i="40" l="1"/>
  <c r="I69" i="40"/>
  <c r="T64" i="40"/>
  <c r="E69" i="40"/>
  <c r="AB64" i="40"/>
  <c r="AB70" i="40" s="1"/>
  <c r="P47" i="40"/>
  <c r="Q39" i="40"/>
  <c r="M39" i="40"/>
  <c r="AG64" i="40"/>
  <c r="AG70" i="40" s="1"/>
  <c r="X64" i="40"/>
  <c r="X70" i="40" s="1"/>
  <c r="AF64" i="40"/>
  <c r="AF70" i="40" s="1"/>
  <c r="O3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S64" i="40" l="1"/>
  <c r="S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E39" i="40" l="1"/>
  <c r="E31" i="40"/>
  <c r="E23" i="40"/>
  <c r="L39" i="40"/>
  <c r="D39" i="40"/>
  <c r="I47" i="40"/>
  <c r="E47" i="40"/>
  <c r="G23" i="40"/>
  <c r="I31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<sst xmlns="http://schemas.openxmlformats.org/spreadsheetml/2006/main" count="733" uniqueCount="134">
  <si>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</si>
  <si>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</si>
  <si>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</si>
  <si>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</si>
  <si>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</si>
  <si>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</si>
  <si>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</si>
  <si>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</si>
  <si>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</si>
  <si>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</si>
  <si>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</si>
  <si>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</si>
  <si>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</si>
  <si>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</si>
  <si>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</si>
  <si>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</si>
  <si>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</si>
  <si>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</si>
  <si>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</si>
  <si>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</si>
  <si>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</si>
  <si>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</si>
  <si>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</si>
  <si>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</si>
  <si>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</si>
  <si>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</si>
  <si>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</si>
  <si>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</si>
  <si>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</si>
  <si>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</si>
  <si>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</si>
  <si>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</si>
  <si>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</si>
  <si>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</si>
  <si>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</si>
  <si>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</si>
  <si>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</si>
  <si>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</si>
  <si>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</si>
  <si>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</si>
  <si>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</si>
  <si>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</si>
  <si>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</si>
  <si>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</si>
  <si>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</si>
  <si>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</si>
  <si>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</si>
  <si>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</si>
  <si>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</si>
  <si>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</si>
  <si>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</si>
  <si>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</si>
  <si>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</si>
  <si>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</si>
  <si>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</si>
  <si>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</si>
  <si>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</si>
  <si>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</si>
  <si>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</si>
  <si>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</si>
  <si>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</si>
  <si>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</si>
  <si>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</si>
  <si>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</si>
  <si>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</si>
  <si>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</si>
  <si>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</si>
  <si>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</si>
  <si>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</si>
  <si>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</si>
  <si>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</si>
  <si>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</si>
  <si>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</si>
  <si>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</si>
  <si>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</si>
  <si>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</si>
  <si>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</si>
  <si>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</si>
  <si>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</si>
  <si>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</si>
  <si>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</si>
  <si>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</si>
  <si>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</si>
  <si>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</si>
  <si>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</si>
  <si>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</si>
  <si>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</si>
  <si>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</si>
  <si>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</si>
  <si>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</si>
  <si>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</si>
  <si>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</si>
  <si>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</si>
  <si>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</si>
  <si>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</si>
  <si>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</si>
  <si>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</si>
  <si>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</si>
  <si>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</si>
  <si>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</si>
  <si>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</si>
  <si>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</si>
  <si>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</si>
  <si>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</si>
  <si>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</si>
  <si>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</si>
  <si>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</si>
  <si>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</si>
  <si>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</si>
  <si>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</si>
  <si>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</si>
  <si>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</si>
  <si>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</si>
  <si>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</si>
  <si>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</si>
  <si>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</si>
  <si>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</si>
  <si>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</si>
  <si>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</si>
  <si>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</si>
  <si>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</si>
  <si>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</si>
  <si>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</si>
  <si>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42.50F/C</t>
  </si>
  <si>
    <t>6.00F/C</t>
  </si>
  <si>
    <t>20.50F/C</t>
  </si>
  <si>
    <t xml:space="preserve">MAL REGISTRO DE </t>
  </si>
  <si>
    <t>0.50$</t>
  </si>
  <si>
    <t>40.50F/C</t>
  </si>
  <si>
    <t>35.00F/C</t>
  </si>
  <si>
    <t>39.50F/C</t>
  </si>
  <si>
    <t>38.30F/C</t>
  </si>
  <si>
    <t>14.50F/C</t>
  </si>
  <si>
    <t>19.00F/C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</si>
</sst>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11202.05</v>
      </c>
      <c r="C2" s="43">
        <f>MODELO!AH12</f>
        <v>20547.700000000004</v>
      </c>
      <c r="D2" s="43">
        <f>EXQUISITECES!AH12</f>
        <v>0</v>
      </c>
      <c r="E2" s="43">
        <f>HOYADA!AH12</f>
        <v>0</v>
      </c>
      <c r="F2" s="43">
        <f>FARMASTOP!AH12</f>
        <v>1665.1100000000001</v>
      </c>
      <c r="G2" s="43">
        <f>BOCAS!AH12</f>
        <v>764.14</v>
      </c>
      <c r="H2" s="43">
        <f>LAGUNETICA!AH12</f>
        <v>9932.9699999999993</v>
      </c>
      <c r="I2" s="43">
        <f>SANANTONIO!AH12</f>
        <v>0</v>
      </c>
      <c r="J2" s="43">
        <f>SUM(B2:I2)</f>
        <v>44111.97</v>
      </c>
    </row>
    <row r="3" spans="1:10" x14ac:dyDescent="0.25">
      <c r="A3" s="46" t="s">
        <v>0</v>
      </c>
      <c r="B3" s="43">
        <f>AUTOMERCADO!AH15</f>
        <v>101</v>
      </c>
      <c r="C3" s="43">
        <f>MODELO!AH15</f>
        <v>493.9</v>
      </c>
      <c r="D3" s="43">
        <f>EXQUISITECES!AH15</f>
        <v>0</v>
      </c>
      <c r="E3" s="43">
        <f>HOYADA!AH15</f>
        <v>0</v>
      </c>
      <c r="F3" s="43">
        <f>FARMASTOP!AH15</f>
        <v>0.5</v>
      </c>
      <c r="G3" s="43">
        <f>BOCAS!AH15</f>
        <v>31</v>
      </c>
      <c r="H3" s="43">
        <f>LAGUNETICA!AH15</f>
        <v>537</v>
      </c>
      <c r="I3" s="43">
        <f>SANANTONIO!AH15</f>
        <v>0</v>
      </c>
      <c r="J3" s="43">
        <f t="shared" ref="J3:J52" si="0">SUM(B3:I3)</f>
        <v>1163.4000000000001</v>
      </c>
    </row>
    <row r="4" spans="1:10" x14ac:dyDescent="0.25">
      <c r="A4" s="73" t="s">
        <v>20</v>
      </c>
      <c r="B4" s="43">
        <f>AUTOMERCADO!AH16</f>
        <v>886</v>
      </c>
      <c r="C4" s="43">
        <f>MODELO!AH16</f>
        <v>1769</v>
      </c>
      <c r="D4" s="43">
        <f>EXQUISITECES!AH16</f>
        <v>0</v>
      </c>
      <c r="E4" s="43">
        <f>HOYADA!AH16</f>
        <v>0</v>
      </c>
      <c r="F4" s="43">
        <f>FARMASTOP!AH16</f>
        <v>188</v>
      </c>
      <c r="G4" s="43">
        <f>BOCAS!AH16</f>
        <v>43</v>
      </c>
      <c r="H4" s="43">
        <f>LAGUNETICA!AH16</f>
        <v>868</v>
      </c>
      <c r="I4" s="43">
        <f>SANANTONIO!AH16</f>
        <v>0</v>
      </c>
      <c r="J4" s="43">
        <f t="shared" si="0"/>
        <v>3754</v>
      </c>
    </row>
    <row r="5" spans="1:10" x14ac:dyDescent="0.25">
      <c r="A5" s="46" t="s">
        <v>27</v>
      </c>
      <c r="B5" s="43">
        <f>AUTOMERCADO!AH17</f>
        <v>3916.12</v>
      </c>
      <c r="C5" s="43">
        <f>MODELO!AH17</f>
        <v>7818.98</v>
      </c>
      <c r="D5" s="43">
        <f>EXQUISITECES!AH17</f>
        <v>0</v>
      </c>
      <c r="E5" s="43">
        <f>HOYADA!AH17</f>
        <v>0</v>
      </c>
      <c r="F5" s="43">
        <f>FARMASTOP!AH17</f>
        <v>830.96</v>
      </c>
      <c r="G5" s="43">
        <f>BOCAS!AH17</f>
        <v>187.91</v>
      </c>
      <c r="H5" s="43">
        <f>LAGUNETICA!AH17</f>
        <v>3836.5599999999995</v>
      </c>
      <c r="I5" s="43">
        <f>SANANTONIO!AH17</f>
        <v>0</v>
      </c>
      <c r="J5" s="43">
        <f t="shared" si="0"/>
        <v>16590.53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886</v>
      </c>
      <c r="C10" s="43">
        <f>MODELO!AH22</f>
        <v>1769</v>
      </c>
      <c r="D10" s="43">
        <f>EXQUISITECES!AH22</f>
        <v>0</v>
      </c>
      <c r="E10" s="43">
        <f>HOYADA!AH22</f>
        <v>0</v>
      </c>
      <c r="F10" s="43">
        <f>FARMASTOP!AH22</f>
        <v>188</v>
      </c>
      <c r="G10" s="43">
        <f>BOCAS!AH22</f>
        <v>43</v>
      </c>
      <c r="H10" s="43">
        <f>LAGUNETICA!AH22</f>
        <v>868</v>
      </c>
      <c r="I10" s="43">
        <f>SANANTONIO!AH22</f>
        <v>0</v>
      </c>
      <c r="J10" s="43">
        <f t="shared" si="0"/>
        <v>3754</v>
      </c>
    </row>
    <row r="11" spans="1:10" x14ac:dyDescent="0.25">
      <c r="A11" s="48" t="s">
        <v>26</v>
      </c>
      <c r="B11" s="43">
        <f>AUTOMERCADO!AH23</f>
        <v>3916.12</v>
      </c>
      <c r="C11" s="43">
        <f>MODELO!AH23</f>
        <v>7818.98</v>
      </c>
      <c r="D11" s="43">
        <f>EXQUISITECES!AH23</f>
        <v>0</v>
      </c>
      <c r="E11" s="43">
        <f>HOYADA!AH23</f>
        <v>0</v>
      </c>
      <c r="F11" s="43">
        <f>FARMASTOP!AH23</f>
        <v>830.96</v>
      </c>
      <c r="G11" s="43">
        <f>BOCAS!AH23</f>
        <v>187.91</v>
      </c>
      <c r="H11" s="43">
        <f>LAGUNETICA!AH23</f>
        <v>3836.5599999999995</v>
      </c>
      <c r="I11" s="43">
        <f>SANANTONIO!AH23</f>
        <v>0</v>
      </c>
      <c r="J11" s="43">
        <f t="shared" si="0"/>
        <v>16590.53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97.6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97.6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97.6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97.6</v>
      </c>
    </row>
    <row r="20" spans="1:10" x14ac:dyDescent="0.25">
      <c r="A20" s="46" t="s">
        <v>34</v>
      </c>
      <c r="B20" s="43">
        <f>AUTOMERCADO!AH32</f>
        <v>74.930000000000007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74.930000000000007</v>
      </c>
    </row>
    <row r="21" spans="1:10" x14ac:dyDescent="0.25">
      <c r="A21" s="46" t="s">
        <v>35</v>
      </c>
      <c r="B21" s="43">
        <f>AUTOMERCADO!AH33</f>
        <v>331.19060000000002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331.19060000000002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74.930000000000007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74.930000000000007</v>
      </c>
    </row>
    <row r="27" spans="1:10" x14ac:dyDescent="0.25">
      <c r="A27" s="48" t="s">
        <v>42</v>
      </c>
      <c r="B27" s="43">
        <f>AUTOMERCADO!AH39</f>
        <v>331.19060000000002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331.19060000000002</v>
      </c>
    </row>
    <row r="28" spans="1:10" x14ac:dyDescent="0.25">
      <c r="A28" s="46" t="s">
        <v>43</v>
      </c>
      <c r="B28" s="43">
        <f>AUTOMERCADO!AH40</f>
        <v>28.39</v>
      </c>
      <c r="C28" s="43">
        <f>MODELO!AH40</f>
        <v>74.02</v>
      </c>
      <c r="D28" s="43">
        <f>EXQUISITECES!AH40</f>
        <v>0</v>
      </c>
      <c r="E28" s="43">
        <f>HOYADA!AH40</f>
        <v>0</v>
      </c>
      <c r="F28" s="43">
        <f>FARMASTOP!AH40</f>
        <v>11.53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113.94</v>
      </c>
    </row>
    <row r="29" spans="1:10" x14ac:dyDescent="0.25">
      <c r="A29" s="46" t="s">
        <v>44</v>
      </c>
      <c r="B29" s="43">
        <f>AUTOMERCADO!AH41</f>
        <v>125.4838</v>
      </c>
      <c r="C29" s="43">
        <f>MODELO!AH41</f>
        <v>327.16839999999996</v>
      </c>
      <c r="D29" s="43">
        <f>EXQUISITECES!AH41</f>
        <v>0</v>
      </c>
      <c r="E29" s="43">
        <f>HOYADA!AH41</f>
        <v>0</v>
      </c>
      <c r="F29" s="43">
        <f>FARMASTOP!AH41</f>
        <v>50.962599999999995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503.6148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28.39</v>
      </c>
      <c r="C34" s="43">
        <f>MODELO!AH46</f>
        <v>74.02</v>
      </c>
      <c r="D34" s="43">
        <f>EXQUISITECES!AH46</f>
        <v>0</v>
      </c>
      <c r="E34" s="43">
        <f>HOYADA!AH46</f>
        <v>0</v>
      </c>
      <c r="F34" s="43">
        <f>FARMASTOP!AH46</f>
        <v>11.53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113.94</v>
      </c>
    </row>
    <row r="35" spans="1:10" x14ac:dyDescent="0.25">
      <c r="A35" s="48" t="s">
        <v>48</v>
      </c>
      <c r="B35" s="43">
        <f>AUTOMERCADO!AH47</f>
        <v>125.4838</v>
      </c>
      <c r="C35" s="43">
        <f>MODELO!AH47</f>
        <v>327.16839999999996</v>
      </c>
      <c r="D35" s="43">
        <f>EXQUISITECES!AH47</f>
        <v>0</v>
      </c>
      <c r="E35" s="43">
        <f>HOYADA!AH47</f>
        <v>0</v>
      </c>
      <c r="F35" s="43">
        <f>FARMASTOP!AH47</f>
        <v>50.962599999999995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503.6148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5323.78</v>
      </c>
      <c r="C37" s="43">
        <f>MODELO!AH49</f>
        <v>8216.61</v>
      </c>
      <c r="D37" s="43">
        <f>EXQUISITECES!AH49</f>
        <v>0</v>
      </c>
      <c r="E37" s="43">
        <f>HOYADA!AH49</f>
        <v>0</v>
      </c>
      <c r="F37" s="43">
        <f>FARMASTOP!AH49</f>
        <v>681.86</v>
      </c>
      <c r="G37" s="43">
        <f>BOCAS!AH49</f>
        <v>423.75</v>
      </c>
      <c r="H37" s="43">
        <f>LAGUNETICA!AH49</f>
        <v>1096.05</v>
      </c>
      <c r="I37" s="43">
        <f>SANANTONIO!AH49</f>
        <v>0</v>
      </c>
      <c r="J37" s="43">
        <f t="shared" si="0"/>
        <v>15742.05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1025.9000000000001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1025.9000000000001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184.18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2346.65</v>
      </c>
      <c r="I40" s="43">
        <f>SANANTONIO!AH52</f>
        <v>0</v>
      </c>
      <c r="J40" s="43">
        <f t="shared" si="0"/>
        <v>2530.83</v>
      </c>
    </row>
    <row r="41" spans="1:10" x14ac:dyDescent="0.25">
      <c r="A41" s="74" t="s">
        <v>18</v>
      </c>
      <c r="B41" s="43">
        <f>AUTOMERCADO!AH53</f>
        <v>1134.95</v>
      </c>
      <c r="C41" s="43">
        <f>MODELO!AH53</f>
        <v>2055.67</v>
      </c>
      <c r="D41" s="43">
        <f>EXQUISITECES!AH53</f>
        <v>0</v>
      </c>
      <c r="E41" s="43">
        <f>HOYADA!AH53</f>
        <v>0</v>
      </c>
      <c r="F41" s="43">
        <f>FARMASTOP!AH53</f>
        <v>151.79999999999998</v>
      </c>
      <c r="G41" s="43">
        <f>BOCAS!AH53</f>
        <v>34.46</v>
      </c>
      <c r="H41" s="43">
        <f>LAGUNETICA!AH53</f>
        <v>2123.17</v>
      </c>
      <c r="I41" s="43">
        <f>SANANTONIO!AH53</f>
        <v>0</v>
      </c>
      <c r="J41" s="43">
        <f t="shared" si="0"/>
        <v>5500.05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175.78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175.78</v>
      </c>
    </row>
    <row r="43" spans="1:10" x14ac:dyDescent="0.25">
      <c r="A43" s="74" t="s">
        <v>52</v>
      </c>
      <c r="B43" s="43">
        <f>AUTOMERCADO!AH55</f>
        <v>219.96999999999997</v>
      </c>
      <c r="C43" s="43">
        <f>MODELO!AH55</f>
        <v>451.92</v>
      </c>
      <c r="D43" s="43">
        <f>EXQUISITECES!AH55</f>
        <v>0</v>
      </c>
      <c r="E43" s="43">
        <f>HOYADA!AH55</f>
        <v>0</v>
      </c>
      <c r="F43" s="43">
        <f>FARMASTOP!AH55</f>
        <v>1.29</v>
      </c>
      <c r="G43" s="43">
        <f>BOCAS!AH55</f>
        <v>89.570000000000007</v>
      </c>
      <c r="H43" s="43">
        <f>LAGUNETICA!AH55</f>
        <v>22.94</v>
      </c>
      <c r="I43" s="43">
        <f>SANANTONIO!AH55</f>
        <v>0</v>
      </c>
      <c r="J43" s="43">
        <f t="shared" si="0"/>
        <v>785.69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11.16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11.16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11250.094400000002</v>
      </c>
      <c r="C52" s="75">
        <f>MODELO!AH64</f>
        <v>20761.268400000001</v>
      </c>
      <c r="D52" s="75">
        <f>EXQUISITECES!AH64</f>
        <v>0</v>
      </c>
      <c r="E52" s="75">
        <f>HOYADA!AH64</f>
        <v>0</v>
      </c>
      <c r="F52" s="75">
        <f>FARMASTOP!AH64</f>
        <v>1717.3725999999997</v>
      </c>
      <c r="G52" s="75">
        <f>BOCAS!AH64</f>
        <v>766.69</v>
      </c>
      <c r="H52" s="75">
        <f>LAGUNETICA!AH64</f>
        <v>9962.369999999999</v>
      </c>
      <c r="I52" s="75">
        <f>SANANTONIO!AH64</f>
        <v>0</v>
      </c>
      <c r="J52" s="75">
        <f t="shared" si="0"/>
        <v>44457.795400000003</v>
      </c>
    </row>
    <row r="53" spans="1:10" x14ac:dyDescent="0.25">
      <c r="A53" s="56" t="s">
        <v>3</v>
      </c>
      <c r="B53" s="43">
        <f>B2</f>
        <v>11202.05</v>
      </c>
      <c r="C53" s="43">
        <f t="shared" ref="C53:I53" si="1">C2</f>
        <v>20547.700000000004</v>
      </c>
      <c r="D53" s="43">
        <f t="shared" si="1"/>
        <v>0</v>
      </c>
      <c r="E53" s="43">
        <f t="shared" si="1"/>
        <v>0</v>
      </c>
      <c r="F53" s="43">
        <f t="shared" si="1"/>
        <v>1665.1100000000001</v>
      </c>
      <c r="G53" s="43">
        <f t="shared" si="1"/>
        <v>764.14</v>
      </c>
      <c r="H53" s="43">
        <f t="shared" si="1"/>
        <v>9932.9699999999993</v>
      </c>
      <c r="I53" s="43">
        <f t="shared" si="1"/>
        <v>0</v>
      </c>
      <c r="J53" s="43">
        <f>J2</f>
        <v>44111.97</v>
      </c>
    </row>
    <row r="54" spans="1:10" x14ac:dyDescent="0.25">
      <c r="A54" s="58" t="s">
        <v>95</v>
      </c>
      <c r="B54" s="43">
        <f>+B52-B53</f>
        <v>48.044400000002497</v>
      </c>
      <c r="C54" s="43">
        <f t="shared" ref="C54:I54" si="2">+C52-C53</f>
        <v>213.56839999999647</v>
      </c>
      <c r="D54" s="43">
        <f t="shared" si="2"/>
        <v>0</v>
      </c>
      <c r="E54" s="43">
        <f t="shared" si="2"/>
        <v>0</v>
      </c>
      <c r="F54" s="43">
        <f t="shared" si="2"/>
        <v>52.262599999999566</v>
      </c>
      <c r="G54" s="43">
        <f t="shared" si="2"/>
        <v>2.5500000000000682</v>
      </c>
      <c r="H54" s="43">
        <f t="shared" si="2"/>
        <v>29.399999999999636</v>
      </c>
      <c r="I54" s="43">
        <f t="shared" si="2"/>
        <v>0</v>
      </c>
      <c r="J54" s="43">
        <f>+J52-J53</f>
        <v>345.82540000000154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>
        <v>4.88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59</v>
      </c>
      <c r="C11" s="5" t="s">
        <v>61</v>
      </c>
      <c r="D11" s="5" t="s">
        <v>63</v>
      </c>
      <c r="E11" s="5" t="s">
        <v>65</v>
      </c>
      <c r="F11" s="5" t="s">
        <v>67</v>
      </c>
      <c r="G11" s="5" t="s">
        <v>69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1617.82</v>
      </c>
      <c r="C12" s="26">
        <v>2106.7800000000002</v>
      </c>
      <c r="D12" s="26">
        <v>789.04</v>
      </c>
      <c r="E12" s="26">
        <v>2770.29</v>
      </c>
      <c r="F12" s="26">
        <v>2432.62</v>
      </c>
      <c r="G12" s="26">
        <v>1485.5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11202.05</v>
      </c>
      <c r="AI12" s="26"/>
      <c r="AJ12" s="69">
        <f>+AI12-AH12</f>
        <v>-11202.05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32.700000000000003</v>
      </c>
      <c r="D15" s="23">
        <v>32.5</v>
      </c>
      <c r="E15" s="23">
        <v>35.799999999999997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</v>
      </c>
    </row>
    <row r="16" spans="1:36" s="32" customFormat="1" x14ac:dyDescent="0.25">
      <c r="A16" s="30" t="s">
        <v>20</v>
      </c>
      <c r="B16" s="31">
        <v>101</v>
      </c>
      <c r="C16" s="31">
        <v>128</v>
      </c>
      <c r="D16" s="31">
        <v>96</v>
      </c>
      <c r="E16" s="31">
        <v>115</v>
      </c>
      <c r="F16" s="31">
        <v>259</v>
      </c>
      <c r="G16" s="31">
        <v>187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886</v>
      </c>
      <c r="AJ16" s="70"/>
    </row>
    <row r="17" spans="1:36" s="47" customFormat="1" x14ac:dyDescent="0.25">
      <c r="A17" s="46" t="s">
        <v>27</v>
      </c>
      <c r="B17" s="22">
        <f>B16*$B$8</f>
        <v>446.42</v>
      </c>
      <c r="C17" s="22">
        <f>C16*$B$8</f>
        <v>565.76</v>
      </c>
      <c r="D17" s="22">
        <f t="shared" ref="D17:L17" si="2">D16*$B$8</f>
        <v>424.32</v>
      </c>
      <c r="E17" s="22">
        <f t="shared" si="2"/>
        <v>508.3</v>
      </c>
      <c r="F17" s="22">
        <f t="shared" si="2"/>
        <v>1144.78</v>
      </c>
      <c r="G17" s="22">
        <f t="shared" si="2"/>
        <v>826.54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3916.12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L22" si="11">+C16+C18+C20</f>
        <v>128</v>
      </c>
      <c r="D22" s="20">
        <f t="shared" si="11"/>
        <v>96</v>
      </c>
      <c r="E22" s="20">
        <f t="shared" si="11"/>
        <v>115</v>
      </c>
      <c r="F22" s="20">
        <f t="shared" si="11"/>
        <v>259</v>
      </c>
      <c r="G22" s="20">
        <f t="shared" si="11"/>
        <v>187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886</v>
      </c>
    </row>
    <row r="23" spans="1:36" s="47" customFormat="1" x14ac:dyDescent="0.25">
      <c r="A23" s="48" t="s">
        <v>26</v>
      </c>
      <c r="B23" s="19">
        <f>+B17+B19+B21</f>
        <v>446.42</v>
      </c>
      <c r="C23" s="19">
        <f t="shared" ref="C23:L23" si="14">+C17+C19+C21</f>
        <v>565.76</v>
      </c>
      <c r="D23" s="19">
        <f t="shared" si="14"/>
        <v>424.32</v>
      </c>
      <c r="E23" s="19">
        <f t="shared" si="14"/>
        <v>508.3</v>
      </c>
      <c r="F23" s="19">
        <f t="shared" si="14"/>
        <v>1144.78</v>
      </c>
      <c r="G23" s="19">
        <f t="shared" si="14"/>
        <v>826.54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3916.12</v>
      </c>
    </row>
    <row r="24" spans="1:36" x14ac:dyDescent="0.25">
      <c r="A24" s="13" t="s">
        <v>28</v>
      </c>
      <c r="B24" s="34"/>
      <c r="C24" s="34">
        <v>20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97.6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97.6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20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97.6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97.6</v>
      </c>
    </row>
    <row r="32" spans="1:36" x14ac:dyDescent="0.25">
      <c r="A32" s="13" t="s">
        <v>34</v>
      </c>
      <c r="B32" s="36">
        <v>74.930000000000007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74.930000000000007</v>
      </c>
    </row>
    <row r="33" spans="1:34" s="47" customFormat="1" x14ac:dyDescent="0.25">
      <c r="A33" s="46" t="s">
        <v>35</v>
      </c>
      <c r="B33" s="22">
        <f>B32*$B$8</f>
        <v>331.19060000000002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331.19060000000002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74.930000000000007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74.930000000000007</v>
      </c>
    </row>
    <row r="39" spans="1:34" s="47" customFormat="1" x14ac:dyDescent="0.25">
      <c r="A39" s="48" t="s">
        <v>42</v>
      </c>
      <c r="B39" s="19">
        <f>+B33+B35+B37</f>
        <v>331.19060000000002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331.19060000000002</v>
      </c>
    </row>
    <row r="40" spans="1:34" x14ac:dyDescent="0.25">
      <c r="A40" s="13" t="s">
        <v>43</v>
      </c>
      <c r="B40" s="36">
        <v>28.39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28.39</v>
      </c>
    </row>
    <row r="41" spans="1:34" s="47" customFormat="1" x14ac:dyDescent="0.25">
      <c r="A41" s="46" t="s">
        <v>44</v>
      </c>
      <c r="B41" s="22">
        <f>B40*$B$8</f>
        <v>125.4838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125.4838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28.39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28.39</v>
      </c>
    </row>
    <row r="47" spans="1:34" s="47" customFormat="1" x14ac:dyDescent="0.25">
      <c r="A47" s="48" t="s">
        <v>48</v>
      </c>
      <c r="B47" s="19">
        <f>+B41+B43+B45</f>
        <v>125.4838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125.4838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481.54</v>
      </c>
      <c r="C49" s="44">
        <v>1403.29</v>
      </c>
      <c r="D49" s="44">
        <v>319.39</v>
      </c>
      <c r="E49" s="44">
        <v>1444.85</v>
      </c>
      <c r="F49" s="44">
        <v>1015.37</v>
      </c>
      <c r="G49" s="44">
        <v>659.34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5323.78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273.25</v>
      </c>
      <c r="C53" s="44"/>
      <c r="D53" s="44"/>
      <c r="E53" s="44">
        <v>620.57000000000005</v>
      </c>
      <c r="F53" s="44">
        <v>241.13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1134.95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8.49</v>
      </c>
      <c r="D55" s="44">
        <v>11.9</v>
      </c>
      <c r="E55" s="44">
        <v>162.69</v>
      </c>
      <c r="F55" s="44">
        <v>36.89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219.96999999999997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1657.8843999999999</v>
      </c>
      <c r="C64" s="53">
        <f t="shared" ref="C64:AG64" si="61">+C15+C23+C31+C39+C47+C48+C49+C50+C51+C52+C53+C54+C55+C56+C57+C58+C59+C60+C61+C62+C63</f>
        <v>2107.8399999999997</v>
      </c>
      <c r="D64" s="53">
        <f t="shared" si="61"/>
        <v>788.11</v>
      </c>
      <c r="E64" s="53">
        <f t="shared" si="61"/>
        <v>2772.21</v>
      </c>
      <c r="F64" s="53">
        <f t="shared" si="61"/>
        <v>2438.17</v>
      </c>
      <c r="G64" s="53">
        <f t="shared" si="61"/>
        <v>1485.88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11250.094400000002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4 D</v>
      </c>
      <c r="C66" s="55" t="str">
        <f>C11</f>
        <v>CAJA 5 D</v>
      </c>
      <c r="D66" s="55" t="str">
        <f t="shared" ref="D66:AG66" si="62">D11</f>
        <v>CAJA 6 D</v>
      </c>
      <c r="E66" s="55" t="str">
        <f t="shared" si="62"/>
        <v>CAJA 7 D</v>
      </c>
      <c r="F66" s="55" t="str">
        <f t="shared" si="62"/>
        <v>CAJA 8 D</v>
      </c>
      <c r="G66" s="55" t="str">
        <f t="shared" si="62"/>
        <v>CAJA 9 D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1617.82</v>
      </c>
      <c r="C67" s="57">
        <f t="shared" ref="C67:L67" si="63">C12</f>
        <v>2106.7800000000002</v>
      </c>
      <c r="D67" s="57">
        <f t="shared" si="63"/>
        <v>789.04</v>
      </c>
      <c r="E67" s="57">
        <f t="shared" si="63"/>
        <v>2770.29</v>
      </c>
      <c r="F67" s="57">
        <f t="shared" si="63"/>
        <v>2432.62</v>
      </c>
      <c r="G67" s="57">
        <f t="shared" si="63"/>
        <v>1485.5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11202.05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1617.82</v>
      </c>
      <c r="C69" s="59">
        <f t="shared" ref="C69:L69" si="67">+C67+C68</f>
        <v>2106.7800000000002</v>
      </c>
      <c r="D69" s="59">
        <f t="shared" si="67"/>
        <v>789.04</v>
      </c>
      <c r="E69" s="59">
        <f t="shared" si="67"/>
        <v>2770.29</v>
      </c>
      <c r="F69" s="59">
        <f t="shared" si="67"/>
        <v>2432.62</v>
      </c>
      <c r="G69" s="59">
        <f t="shared" si="67"/>
        <v>1485.5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11202.05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40.064399999999978</v>
      </c>
      <c r="C70" s="57">
        <f t="shared" si="69"/>
        <v>1.0599999999994907</v>
      </c>
      <c r="D70" s="57">
        <f t="shared" si="69"/>
        <v>-0.92999999999994998</v>
      </c>
      <c r="E70" s="57">
        <f t="shared" si="69"/>
        <v>1.9200000000000728</v>
      </c>
      <c r="F70" s="57">
        <f t="shared" si="69"/>
        <v>5.5500000000001819</v>
      </c>
      <c r="G70" s="57">
        <f t="shared" si="69"/>
        <v>0.38000000000010914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48.044399999999882</v>
      </c>
    </row>
    <row r="71" spans="1:34" ht="101.2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zoomScale="110" zoomScaleNormal="110"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26" sqref="AI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1337.8</v>
      </c>
      <c r="C12" s="26">
        <v>1409.16</v>
      </c>
      <c r="D12" s="26">
        <v>959.63</v>
      </c>
      <c r="E12" s="26">
        <v>1858.73</v>
      </c>
      <c r="F12" s="26">
        <v>15.91</v>
      </c>
      <c r="G12" s="26">
        <v>1004.76</v>
      </c>
      <c r="H12" s="26">
        <v>780.21</v>
      </c>
      <c r="I12" s="26">
        <v>2338.09</v>
      </c>
      <c r="J12" s="26">
        <v>2144.15</v>
      </c>
      <c r="K12" s="26">
        <v>2428.02</v>
      </c>
      <c r="L12" s="26">
        <v>3052.3</v>
      </c>
      <c r="M12" s="26">
        <v>809.22</v>
      </c>
      <c r="N12" s="26">
        <v>1390.36</v>
      </c>
      <c r="O12" s="26">
        <v>1019.36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20547.700000000004</v>
      </c>
      <c r="AI12" s="26">
        <v>20547.72</v>
      </c>
      <c r="AJ12" s="69">
        <f>+AI12-AH12</f>
        <v>1.9999999996798579E-2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110.2</v>
      </c>
      <c r="C15" s="23">
        <v>0</v>
      </c>
      <c r="D15" s="23">
        <v>40.200000000000003</v>
      </c>
      <c r="E15" s="23">
        <v>23.5</v>
      </c>
      <c r="F15" s="23">
        <v>0</v>
      </c>
      <c r="G15" s="23">
        <v>126.5</v>
      </c>
      <c r="H15" s="23">
        <v>30.5</v>
      </c>
      <c r="I15" s="23"/>
      <c r="J15" s="23">
        <v>25.5</v>
      </c>
      <c r="K15" s="23">
        <v>116</v>
      </c>
      <c r="L15" s="23"/>
      <c r="M15" s="23">
        <v>21.5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493.9</v>
      </c>
    </row>
    <row r="16" spans="1:36" s="32" customFormat="1" x14ac:dyDescent="0.25">
      <c r="A16" s="30" t="s">
        <v>20</v>
      </c>
      <c r="B16" s="31">
        <v>62</v>
      </c>
      <c r="C16" s="31">
        <v>52</v>
      </c>
      <c r="D16" s="31">
        <v>110</v>
      </c>
      <c r="E16" s="31">
        <v>199</v>
      </c>
      <c r="F16" s="31">
        <v>5</v>
      </c>
      <c r="G16" s="31">
        <v>47</v>
      </c>
      <c r="H16" s="31">
        <v>53</v>
      </c>
      <c r="I16" s="31">
        <v>258</v>
      </c>
      <c r="J16" s="31">
        <v>215</v>
      </c>
      <c r="K16" s="31">
        <v>135</v>
      </c>
      <c r="L16" s="31">
        <v>276</v>
      </c>
      <c r="M16" s="31">
        <v>107</v>
      </c>
      <c r="N16" s="31">
        <v>138</v>
      </c>
      <c r="O16" s="31">
        <v>112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1769</v>
      </c>
      <c r="AJ16" s="70"/>
    </row>
    <row r="17" spans="1:36" s="47" customFormat="1" x14ac:dyDescent="0.25">
      <c r="A17" s="46" t="s">
        <v>27</v>
      </c>
      <c r="B17" s="22">
        <f>B16*$B$8</f>
        <v>274.04000000000002</v>
      </c>
      <c r="C17" s="22">
        <f>C16*$B$8</f>
        <v>229.84</v>
      </c>
      <c r="D17" s="22">
        <f t="shared" ref="D17:AG17" si="2">D16*$B$8</f>
        <v>486.2</v>
      </c>
      <c r="E17" s="22">
        <f t="shared" si="2"/>
        <v>879.58</v>
      </c>
      <c r="F17" s="22">
        <f t="shared" si="2"/>
        <v>22.1</v>
      </c>
      <c r="G17" s="22">
        <f t="shared" si="2"/>
        <v>207.74</v>
      </c>
      <c r="H17" s="22">
        <f t="shared" si="2"/>
        <v>234.26</v>
      </c>
      <c r="I17" s="22">
        <f t="shared" si="2"/>
        <v>1140.3599999999999</v>
      </c>
      <c r="J17" s="22">
        <f t="shared" si="2"/>
        <v>950.3</v>
      </c>
      <c r="K17" s="22">
        <f t="shared" si="2"/>
        <v>596.70000000000005</v>
      </c>
      <c r="L17" s="22">
        <f t="shared" si="2"/>
        <v>1219.92</v>
      </c>
      <c r="M17" s="22">
        <f t="shared" si="2"/>
        <v>472.94</v>
      </c>
      <c r="N17" s="22">
        <f t="shared" si="2"/>
        <v>609.96</v>
      </c>
      <c r="O17" s="22">
        <f t="shared" si="2"/>
        <v>495.03999999999996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7818.98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52</v>
      </c>
      <c r="D22" s="20">
        <f t="shared" si="5"/>
        <v>110</v>
      </c>
      <c r="E22" s="20">
        <f t="shared" si="5"/>
        <v>199</v>
      </c>
      <c r="F22" s="20">
        <f t="shared" si="5"/>
        <v>5</v>
      </c>
      <c r="G22" s="20">
        <f t="shared" si="5"/>
        <v>47</v>
      </c>
      <c r="H22" s="20">
        <f t="shared" si="5"/>
        <v>53</v>
      </c>
      <c r="I22" s="20">
        <f t="shared" si="5"/>
        <v>258</v>
      </c>
      <c r="J22" s="20">
        <f t="shared" si="5"/>
        <v>215</v>
      </c>
      <c r="K22" s="20">
        <f t="shared" si="5"/>
        <v>135</v>
      </c>
      <c r="L22" s="20">
        <f t="shared" si="5"/>
        <v>276</v>
      </c>
      <c r="M22" s="20">
        <f t="shared" si="5"/>
        <v>107</v>
      </c>
      <c r="N22" s="20">
        <f t="shared" si="5"/>
        <v>138</v>
      </c>
      <c r="O22" s="20">
        <f t="shared" si="5"/>
        <v>112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1769</v>
      </c>
    </row>
    <row r="23" spans="1:36" s="47" customFormat="1" x14ac:dyDescent="0.25">
      <c r="A23" s="48" t="s">
        <v>26</v>
      </c>
      <c r="B23" s="19">
        <f>+B17+B19+B21</f>
        <v>274.04000000000002</v>
      </c>
      <c r="C23" s="19">
        <f t="shared" si="5"/>
        <v>229.84</v>
      </c>
      <c r="D23" s="19">
        <f t="shared" si="5"/>
        <v>486.2</v>
      </c>
      <c r="E23" s="19">
        <f t="shared" si="5"/>
        <v>879.58</v>
      </c>
      <c r="F23" s="19">
        <f t="shared" si="5"/>
        <v>22.1</v>
      </c>
      <c r="G23" s="19">
        <f t="shared" si="5"/>
        <v>207.74</v>
      </c>
      <c r="H23" s="19">
        <f t="shared" si="5"/>
        <v>234.26</v>
      </c>
      <c r="I23" s="19">
        <f t="shared" si="5"/>
        <v>1140.3599999999999</v>
      </c>
      <c r="J23" s="19">
        <f t="shared" si="5"/>
        <v>950.3</v>
      </c>
      <c r="K23" s="19">
        <f t="shared" si="5"/>
        <v>596.70000000000005</v>
      </c>
      <c r="L23" s="19">
        <f t="shared" si="5"/>
        <v>1219.92</v>
      </c>
      <c r="M23" s="19">
        <f t="shared" si="5"/>
        <v>472.94</v>
      </c>
      <c r="N23" s="19">
        <f t="shared" si="5"/>
        <v>609.96</v>
      </c>
      <c r="O23" s="19">
        <f t="shared" si="5"/>
        <v>495.03999999999996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7818.98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14.36</v>
      </c>
      <c r="H40" s="36"/>
      <c r="I40" s="36"/>
      <c r="J40" s="36"/>
      <c r="K40" s="36">
        <v>38.619999999999997</v>
      </c>
      <c r="L40" s="36"/>
      <c r="M40" s="36"/>
      <c r="N40" s="36">
        <v>21.04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74.02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63.471199999999996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170.70039999999997</v>
      </c>
      <c r="L41" s="22">
        <f t="shared" si="16"/>
        <v>0</v>
      </c>
      <c r="M41" s="22">
        <f t="shared" si="16"/>
        <v>0</v>
      </c>
      <c r="N41" s="22">
        <f t="shared" si="16"/>
        <v>92.996799999999993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327.16839999999996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14.36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38.619999999999997</v>
      </c>
      <c r="L46" s="20">
        <f t="shared" si="19"/>
        <v>0</v>
      </c>
      <c r="M46" s="20">
        <f t="shared" si="19"/>
        <v>0</v>
      </c>
      <c r="N46" s="20">
        <f t="shared" si="19"/>
        <v>21.04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74.02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63.471199999999996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170.70039999999997</v>
      </c>
      <c r="L47" s="19">
        <f t="shared" si="19"/>
        <v>0</v>
      </c>
      <c r="M47" s="19">
        <f t="shared" si="19"/>
        <v>0</v>
      </c>
      <c r="N47" s="19">
        <f t="shared" si="19"/>
        <v>92.996799999999993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327.16839999999996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502.59</v>
      </c>
      <c r="C49" s="44">
        <v>576.23</v>
      </c>
      <c r="D49" s="44">
        <v>383.93</v>
      </c>
      <c r="E49" s="44">
        <v>768.25</v>
      </c>
      <c r="F49" s="44">
        <v>0</v>
      </c>
      <c r="G49" s="44">
        <v>536.82000000000005</v>
      </c>
      <c r="H49" s="44">
        <v>345.32</v>
      </c>
      <c r="I49" s="44">
        <v>1016.82</v>
      </c>
      <c r="J49" s="44">
        <v>764.76</v>
      </c>
      <c r="K49" s="44">
        <v>404.51</v>
      </c>
      <c r="L49" s="44">
        <v>1454.58</v>
      </c>
      <c r="M49" s="45">
        <v>316.10000000000002</v>
      </c>
      <c r="N49" s="45">
        <v>723.74</v>
      </c>
      <c r="O49" s="45">
        <v>422.96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8216.61</v>
      </c>
    </row>
    <row r="50" spans="1:34" x14ac:dyDescent="0.25">
      <c r="A50" s="17" t="s">
        <v>1</v>
      </c>
      <c r="B50" s="44">
        <v>205.29</v>
      </c>
      <c r="C50" s="44">
        <v>293.68</v>
      </c>
      <c r="D50" s="44">
        <v>0</v>
      </c>
      <c r="E50" s="44"/>
      <c r="F50" s="44"/>
      <c r="G50" s="44"/>
      <c r="H50" s="44"/>
      <c r="I50" s="44"/>
      <c r="J50" s="44"/>
      <c r="K50" s="44">
        <v>526.92999999999995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1025.9000000000001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22.96</v>
      </c>
      <c r="D52" s="44"/>
      <c r="E52" s="44"/>
      <c r="F52" s="44"/>
      <c r="G52" s="44"/>
      <c r="H52" s="44"/>
      <c r="I52" s="44"/>
      <c r="J52" s="44">
        <v>161.22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184.18</v>
      </c>
    </row>
    <row r="53" spans="1:34" x14ac:dyDescent="0.25">
      <c r="A53" s="17" t="s">
        <v>18</v>
      </c>
      <c r="B53" s="44">
        <v>148.36000000000001</v>
      </c>
      <c r="C53" s="44">
        <v>325.36</v>
      </c>
      <c r="D53" s="44">
        <v>46.21</v>
      </c>
      <c r="E53" s="44">
        <v>178.87</v>
      </c>
      <c r="F53" s="44">
        <v>0</v>
      </c>
      <c r="G53" s="44"/>
      <c r="H53" s="44">
        <v>173.86</v>
      </c>
      <c r="I53" s="44">
        <v>60.02</v>
      </c>
      <c r="J53" s="44">
        <v>195.99</v>
      </c>
      <c r="K53" s="44">
        <v>437.84</v>
      </c>
      <c r="L53" s="44">
        <v>390.51</v>
      </c>
      <c r="M53" s="45"/>
      <c r="N53" s="45"/>
      <c r="O53" s="45">
        <v>98.65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2055.67</v>
      </c>
    </row>
    <row r="54" spans="1:34" x14ac:dyDescent="0.25">
      <c r="A54" s="17" t="s">
        <v>114</v>
      </c>
      <c r="B54" s="44">
        <v>98.11</v>
      </c>
      <c r="C54" s="44"/>
      <c r="D54" s="44"/>
      <c r="E54" s="44"/>
      <c r="F54" s="44"/>
      <c r="G54" s="44"/>
      <c r="H54" s="44"/>
      <c r="I54" s="44">
        <v>33.15</v>
      </c>
      <c r="J54" s="44">
        <v>30.24</v>
      </c>
      <c r="K54" s="44">
        <v>14.28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175.78</v>
      </c>
    </row>
    <row r="55" spans="1:34" x14ac:dyDescent="0.25">
      <c r="A55" s="17" t="s">
        <v>52</v>
      </c>
      <c r="B55" s="44">
        <v>0</v>
      </c>
      <c r="C55" s="44">
        <v>4.42</v>
      </c>
      <c r="D55" s="44">
        <v>3.72</v>
      </c>
      <c r="E55" s="44">
        <v>11.5</v>
      </c>
      <c r="F55" s="44"/>
      <c r="G55" s="44">
        <v>70.540000000000006</v>
      </c>
      <c r="H55" s="44"/>
      <c r="I55" s="44">
        <v>109.59</v>
      </c>
      <c r="J55" s="44">
        <v>18.03</v>
      </c>
      <c r="K55" s="44">
        <v>161.5</v>
      </c>
      <c r="L55" s="44">
        <v>28.88</v>
      </c>
      <c r="M55" s="45"/>
      <c r="N55" s="45"/>
      <c r="O55" s="45">
        <v>43.74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451.92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11.16</v>
      </c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11.16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1338.59</v>
      </c>
      <c r="C64" s="53">
        <f t="shared" ref="C64:AG64" si="21">+C15+C23+C31+C39+C47+C48+C49+C50+C51+C52+C53+C54+C55+C56+C57+C58+C59+C60+C61+C62+C63</f>
        <v>1463.6500000000003</v>
      </c>
      <c r="D64" s="53">
        <f t="shared" si="21"/>
        <v>960.26</v>
      </c>
      <c r="E64" s="53">
        <f t="shared" si="21"/>
        <v>1861.6999999999998</v>
      </c>
      <c r="F64" s="53">
        <f t="shared" si="21"/>
        <v>22.1</v>
      </c>
      <c r="G64" s="53">
        <f t="shared" si="21"/>
        <v>1005.0712000000001</v>
      </c>
      <c r="H64" s="53">
        <f t="shared" si="21"/>
        <v>783.93999999999994</v>
      </c>
      <c r="I64" s="53">
        <f t="shared" si="21"/>
        <v>2359.94</v>
      </c>
      <c r="J64" s="53">
        <f t="shared" si="21"/>
        <v>2146.04</v>
      </c>
      <c r="K64" s="53">
        <f t="shared" si="21"/>
        <v>2428.4604000000004</v>
      </c>
      <c r="L64" s="53">
        <f t="shared" si="21"/>
        <v>3093.8900000000003</v>
      </c>
      <c r="M64" s="53">
        <f t="shared" si="21"/>
        <v>810.54</v>
      </c>
      <c r="N64" s="53">
        <f t="shared" si="21"/>
        <v>1426.6968000000002</v>
      </c>
      <c r="O64" s="53">
        <f t="shared" si="21"/>
        <v>1060.3899999999999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20761.268400000001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1337.8</v>
      </c>
      <c r="C67" s="57">
        <f t="shared" ref="C67:L67" si="23">C12</f>
        <v>1409.16</v>
      </c>
      <c r="D67" s="57">
        <f t="shared" si="23"/>
        <v>959.63</v>
      </c>
      <c r="E67" s="57">
        <f t="shared" si="23"/>
        <v>1858.73</v>
      </c>
      <c r="F67" s="57">
        <f t="shared" si="23"/>
        <v>15.91</v>
      </c>
      <c r="G67" s="57">
        <f t="shared" si="23"/>
        <v>1004.76</v>
      </c>
      <c r="H67" s="57">
        <f t="shared" si="23"/>
        <v>780.21</v>
      </c>
      <c r="I67" s="57">
        <f t="shared" si="23"/>
        <v>2338.09</v>
      </c>
      <c r="J67" s="57">
        <f t="shared" si="23"/>
        <v>2144.15</v>
      </c>
      <c r="K67" s="57">
        <f t="shared" si="23"/>
        <v>2428.02</v>
      </c>
      <c r="L67" s="57">
        <f t="shared" si="23"/>
        <v>3052.3</v>
      </c>
      <c r="M67" s="57">
        <f t="shared" si="22"/>
        <v>809.22</v>
      </c>
      <c r="N67" s="57">
        <f t="shared" si="22"/>
        <v>1390.36</v>
      </c>
      <c r="O67" s="57">
        <f t="shared" si="22"/>
        <v>1019.36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20547.700000000004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1337.8</v>
      </c>
      <c r="C69" s="59">
        <f t="shared" ref="C69:AG69" si="25">+C67+C68</f>
        <v>1409.16</v>
      </c>
      <c r="D69" s="59">
        <f t="shared" si="25"/>
        <v>959.63</v>
      </c>
      <c r="E69" s="59">
        <f t="shared" si="25"/>
        <v>1858.73</v>
      </c>
      <c r="F69" s="59">
        <f t="shared" si="25"/>
        <v>15.91</v>
      </c>
      <c r="G69" s="59">
        <f t="shared" si="25"/>
        <v>1004.76</v>
      </c>
      <c r="H69" s="59">
        <f t="shared" si="25"/>
        <v>780.21</v>
      </c>
      <c r="I69" s="59">
        <f t="shared" si="25"/>
        <v>2338.09</v>
      </c>
      <c r="J69" s="59">
        <f t="shared" si="25"/>
        <v>2144.15</v>
      </c>
      <c r="K69" s="59">
        <f t="shared" si="25"/>
        <v>2428.02</v>
      </c>
      <c r="L69" s="59">
        <f t="shared" si="25"/>
        <v>3052.3</v>
      </c>
      <c r="M69" s="59">
        <f t="shared" si="25"/>
        <v>809.22</v>
      </c>
      <c r="N69" s="59">
        <f t="shared" si="25"/>
        <v>1390.36</v>
      </c>
      <c r="O69" s="59">
        <f t="shared" si="25"/>
        <v>1019.36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20547.700000000004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0.78999999999996362</v>
      </c>
      <c r="C70" s="57">
        <f t="shared" si="26"/>
        <v>54.490000000000236</v>
      </c>
      <c r="D70" s="57">
        <f t="shared" si="26"/>
        <v>0.62999999999999545</v>
      </c>
      <c r="E70" s="57">
        <f t="shared" si="26"/>
        <v>2.9699999999997999</v>
      </c>
      <c r="F70" s="57">
        <f t="shared" si="26"/>
        <v>6.1900000000000013</v>
      </c>
      <c r="G70" s="57">
        <f t="shared" si="26"/>
        <v>0.31120000000009895</v>
      </c>
      <c r="H70" s="57">
        <f t="shared" si="26"/>
        <v>3.7299999999999045</v>
      </c>
      <c r="I70" s="57">
        <f t="shared" si="26"/>
        <v>21.849999999999909</v>
      </c>
      <c r="J70" s="57">
        <f t="shared" si="26"/>
        <v>1.8899999999998727</v>
      </c>
      <c r="K70" s="57">
        <f t="shared" si="26"/>
        <v>0.44040000000040891</v>
      </c>
      <c r="L70" s="57">
        <f t="shared" si="26"/>
        <v>41.590000000000146</v>
      </c>
      <c r="M70" s="57">
        <f t="shared" si="26"/>
        <v>1.3199999999999363</v>
      </c>
      <c r="N70" s="57">
        <f t="shared" si="26"/>
        <v>36.336800000000267</v>
      </c>
      <c r="O70" s="57">
        <f t="shared" si="26"/>
        <v>41.029999999999859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213.56840000000039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 t="s">
        <v>124</v>
      </c>
      <c r="G71" s="14"/>
      <c r="H71" s="14"/>
      <c r="I71" s="14" t="s">
        <v>125</v>
      </c>
      <c r="J71" s="14" t="s">
        <v>126</v>
      </c>
      <c r="K71" s="14"/>
      <c r="L71" s="14" t="s">
        <v>128</v>
      </c>
      <c r="M71" s="29"/>
      <c r="N71" s="29" t="s">
        <v>129</v>
      </c>
      <c r="O71" s="29" t="s">
        <v>130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8" sqref="E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AJ69" sqref="AJ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613.91</v>
      </c>
      <c r="C12" s="26">
        <v>1051.2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1665.1100000000001</v>
      </c>
      <c r="AI12" s="26">
        <v>1665.11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f>6+12+6</f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0.5</v>
      </c>
    </row>
    <row r="16" spans="1:36" s="32" customFormat="1" x14ac:dyDescent="0.25">
      <c r="A16" s="30" t="s">
        <v>20</v>
      </c>
      <c r="B16" s="31">
        <v>75</v>
      </c>
      <c r="C16" s="31">
        <v>113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188</v>
      </c>
      <c r="AJ16" s="70"/>
    </row>
    <row r="17" spans="1:36" s="47" customFormat="1" x14ac:dyDescent="0.25">
      <c r="A17" s="46" t="s">
        <v>27</v>
      </c>
      <c r="B17" s="22">
        <f>B16*$B$8</f>
        <v>331.5</v>
      </c>
      <c r="C17" s="22">
        <f>C16*$B$8</f>
        <v>499.46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830.96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113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188</v>
      </c>
    </row>
    <row r="23" spans="1:36" s="47" customFormat="1" x14ac:dyDescent="0.25">
      <c r="A23" s="48" t="s">
        <v>26</v>
      </c>
      <c r="B23" s="19">
        <f>+B17+B19+B21</f>
        <v>331.5</v>
      </c>
      <c r="C23" s="19">
        <f t="shared" si="5"/>
        <v>499.46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830.96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11.53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11.53</v>
      </c>
    </row>
    <row r="41" spans="1:34" s="47" customFormat="1" x14ac:dyDescent="0.25">
      <c r="A41" s="46" t="s">
        <v>44</v>
      </c>
      <c r="B41" s="22">
        <f>B40*$B$8</f>
        <v>50.962599999999995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50.962599999999995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11.53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11.53</v>
      </c>
    </row>
    <row r="47" spans="1:34" s="47" customFormat="1" x14ac:dyDescent="0.25">
      <c r="A47" s="48" t="s">
        <v>48</v>
      </c>
      <c r="B47" s="19">
        <f>+B41+B43+B45</f>
        <v>50.962599999999995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50.962599999999995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229.23</v>
      </c>
      <c r="C49" s="44">
        <v>452.63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681.86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29.73</v>
      </c>
      <c r="C53" s="44">
        <v>122.07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151.79999999999998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1.29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1.29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641.42259999999999</v>
      </c>
      <c r="C64" s="53">
        <f t="shared" ref="C64:AG64" si="21">+C15+C23+C31+C39+C47+C48+C49+C50+C51+C52+C53+C54+C55+C56+C57+C58+C59+C60+C61+C62+C63</f>
        <v>1075.9499999999998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1717.3725999999997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613.91</v>
      </c>
      <c r="C67" s="57">
        <f t="shared" ref="C67:L67" si="23">C12</f>
        <v>1051.2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1665.1100000000001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625.91</v>
      </c>
      <c r="C69" s="59">
        <f t="shared" ref="C69:AG69" si="25">+C67+C68</f>
        <v>1075.2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1701.1100000000001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15.51260000000002</v>
      </c>
      <c r="C70" s="57">
        <f t="shared" si="26"/>
        <v>0.74999999999977263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16.262599999999793</v>
      </c>
    </row>
    <row r="71" spans="1:34" ht="102.7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37" sqref="AI3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4.37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327.55</v>
      </c>
      <c r="C12" s="26">
        <v>436.59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764.14</v>
      </c>
      <c r="AI12" s="26"/>
      <c r="AJ12" s="69">
        <f>+AI12-AH12</f>
        <v>-764.14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26.5</v>
      </c>
      <c r="C15" s="23">
        <v>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</v>
      </c>
    </row>
    <row r="16" spans="1:36" s="32" customFormat="1" x14ac:dyDescent="0.25">
      <c r="A16" s="30" t="s">
        <v>20</v>
      </c>
      <c r="B16" s="31">
        <v>22</v>
      </c>
      <c r="C16" s="31">
        <v>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</v>
      </c>
      <c r="AJ16" s="70"/>
    </row>
    <row r="17" spans="1:36" s="47" customFormat="1" x14ac:dyDescent="0.25">
      <c r="A17" s="46" t="s">
        <v>27</v>
      </c>
      <c r="B17" s="22">
        <f>B16*$B$8</f>
        <v>96.14</v>
      </c>
      <c r="C17" s="22">
        <f>C16*$B$8</f>
        <v>91.77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187.91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</v>
      </c>
    </row>
    <row r="23" spans="1:36" s="47" customFormat="1" x14ac:dyDescent="0.25">
      <c r="A23" s="48" t="s">
        <v>26</v>
      </c>
      <c r="B23" s="19">
        <f>+B17+B19+B21</f>
        <v>96.14</v>
      </c>
      <c r="C23" s="19">
        <f t="shared" si="5"/>
        <v>91.77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187.91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183.28</v>
      </c>
      <c r="C49" s="44">
        <v>240.47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423.75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12.9</v>
      </c>
      <c r="C53" s="44">
        <v>21.56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10.92</v>
      </c>
      <c r="C55" s="44">
        <v>78.650000000000006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89.570000000000007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329.74</v>
      </c>
      <c r="C64" s="53">
        <f t="shared" ref="C64:AG64" si="21">+C15+C23+C31+C39+C47+C48+C49+C50+C51+C52+C53+C54+C55+C56+C57+C58+C59+C60+C61+C62+C63</f>
        <v>436.95000000000005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766.69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327.55</v>
      </c>
      <c r="C67" s="57">
        <f t="shared" ref="C67:L67" si="23">C12</f>
        <v>436.59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764.14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327.55</v>
      </c>
      <c r="C69" s="59">
        <f t="shared" ref="C69:AG69" si="25">+C67+C68</f>
        <v>436.59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764.14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2.1899999999999977</v>
      </c>
      <c r="C70" s="57">
        <f t="shared" si="26"/>
        <v>0.36000000000007049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2.5500000000000682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44657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931.01</v>
      </c>
      <c r="C12" s="26">
        <v>1233.6199999999999</v>
      </c>
      <c r="D12" s="26">
        <v>1416.1</v>
      </c>
      <c r="E12" s="26">
        <v>2122.23</v>
      </c>
      <c r="F12" s="26">
        <v>2103.1799999999998</v>
      </c>
      <c r="G12" s="26">
        <v>1501.56</v>
      </c>
      <c r="H12" s="26">
        <v>625.27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9932.9699999999993</v>
      </c>
      <c r="AI12" s="26">
        <v>9932.9699999999993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84.5</v>
      </c>
      <c r="C15" s="23">
        <v>142</v>
      </c>
      <c r="D15" s="23">
        <v>104.5</v>
      </c>
      <c r="E15" s="23"/>
      <c r="F15" s="23">
        <v>19.5</v>
      </c>
      <c r="G15" s="23">
        <v>103.5</v>
      </c>
      <c r="H15" s="23">
        <v>83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537</v>
      </c>
    </row>
    <row r="16" spans="1:36" s="32" customFormat="1" x14ac:dyDescent="0.25">
      <c r="A16" s="30" t="s">
        <v>20</v>
      </c>
      <c r="B16" s="31">
        <v>65</v>
      </c>
      <c r="C16" s="31">
        <v>76</v>
      </c>
      <c r="D16" s="31">
        <v>69</v>
      </c>
      <c r="E16" s="31">
        <v>206</v>
      </c>
      <c r="F16" s="31">
        <v>206</v>
      </c>
      <c r="G16" s="31">
        <v>123</v>
      </c>
      <c r="H16" s="31">
        <v>123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868</v>
      </c>
      <c r="AJ16" s="70"/>
    </row>
    <row r="17" spans="1:36" s="47" customFormat="1" x14ac:dyDescent="0.25">
      <c r="A17" s="46" t="s">
        <v>27</v>
      </c>
      <c r="B17" s="22">
        <f>B16*$B$8</f>
        <v>287.3</v>
      </c>
      <c r="C17" s="22">
        <f>C16*$B$8</f>
        <v>335.92</v>
      </c>
      <c r="D17" s="22">
        <f t="shared" ref="D17:AG17" si="2">D16*$B$8</f>
        <v>304.98</v>
      </c>
      <c r="E17" s="22">
        <f t="shared" si="2"/>
        <v>910.52</v>
      </c>
      <c r="F17" s="22">
        <f t="shared" si="2"/>
        <v>910.52</v>
      </c>
      <c r="G17" s="22">
        <f t="shared" si="2"/>
        <v>543.66</v>
      </c>
      <c r="H17" s="22">
        <f t="shared" si="2"/>
        <v>543.66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3836.5599999999995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76</v>
      </c>
      <c r="D22" s="20">
        <f t="shared" si="5"/>
        <v>69</v>
      </c>
      <c r="E22" s="20">
        <f t="shared" si="5"/>
        <v>206</v>
      </c>
      <c r="F22" s="20">
        <f t="shared" si="5"/>
        <v>206</v>
      </c>
      <c r="G22" s="20">
        <f t="shared" si="5"/>
        <v>123</v>
      </c>
      <c r="H22" s="20">
        <f t="shared" si="5"/>
        <v>123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868</v>
      </c>
    </row>
    <row r="23" spans="1:36" s="47" customFormat="1" x14ac:dyDescent="0.25">
      <c r="A23" s="48" t="s">
        <v>26</v>
      </c>
      <c r="B23" s="19">
        <f>+B17+B19+B21</f>
        <v>287.3</v>
      </c>
      <c r="C23" s="19">
        <f t="shared" si="5"/>
        <v>335.92</v>
      </c>
      <c r="D23" s="19">
        <f t="shared" si="5"/>
        <v>304.98</v>
      </c>
      <c r="E23" s="19">
        <f t="shared" si="5"/>
        <v>910.52</v>
      </c>
      <c r="F23" s="19">
        <f t="shared" si="5"/>
        <v>910.52</v>
      </c>
      <c r="G23" s="19">
        <f t="shared" si="5"/>
        <v>543.66</v>
      </c>
      <c r="H23" s="19">
        <f t="shared" si="5"/>
        <v>543.66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3836.5599999999995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253.29</v>
      </c>
      <c r="C49" s="44"/>
      <c r="D49" s="44"/>
      <c r="E49" s="44">
        <v>842.76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1096.05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383.13</v>
      </c>
      <c r="D52" s="44">
        <v>941.32</v>
      </c>
      <c r="E52" s="44"/>
      <c r="F52" s="44">
        <v>387.47</v>
      </c>
      <c r="G52" s="44">
        <v>634.73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2346.65</v>
      </c>
    </row>
    <row r="53" spans="1:34" x14ac:dyDescent="0.25">
      <c r="A53" s="17" t="s">
        <v>18</v>
      </c>
      <c r="B53" s="44">
        <v>285.99</v>
      </c>
      <c r="C53" s="44">
        <v>369.77</v>
      </c>
      <c r="D53" s="44">
        <v>66.78</v>
      </c>
      <c r="E53" s="44">
        <v>392.08</v>
      </c>
      <c r="F53" s="44">
        <v>786.74</v>
      </c>
      <c r="G53" s="44">
        <v>221.81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2123.17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934.0200000000001</v>
      </c>
      <c r="C64" s="53">
        <f t="shared" ref="C64:AG64" si="21">+C15+C23+C31+C39+C47+C48+C49+C50+C51+C52+C53+C54+C55+C56+C57+C58+C59+C60+C61+C62+C63</f>
        <v>1230.82</v>
      </c>
      <c r="D64" s="53">
        <f t="shared" si="21"/>
        <v>1417.5800000000002</v>
      </c>
      <c r="E64" s="53">
        <f t="shared" si="21"/>
        <v>2145.36</v>
      </c>
      <c r="F64" s="53">
        <f t="shared" si="21"/>
        <v>2104.23</v>
      </c>
      <c r="G64" s="53">
        <f t="shared" si="21"/>
        <v>1503.6999999999998</v>
      </c>
      <c r="H64" s="53">
        <f t="shared" si="21"/>
        <v>626.66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9962.369999999999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931.01</v>
      </c>
      <c r="C67" s="57">
        <f t="shared" ref="C67:L67" si="23">C12</f>
        <v>1233.6199999999999</v>
      </c>
      <c r="D67" s="57">
        <f t="shared" si="23"/>
        <v>1416.1</v>
      </c>
      <c r="E67" s="57">
        <f t="shared" si="23"/>
        <v>2122.23</v>
      </c>
      <c r="F67" s="57">
        <f t="shared" si="23"/>
        <v>2103.1799999999998</v>
      </c>
      <c r="G67" s="57">
        <f t="shared" si="23"/>
        <v>1501.56</v>
      </c>
      <c r="H67" s="57">
        <f t="shared" si="23"/>
        <v>625.27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9932.9699999999993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931.01</v>
      </c>
      <c r="C69" s="59">
        <f t="shared" ref="C69:AG69" si="25">+C67+C68</f>
        <v>1233.6199999999999</v>
      </c>
      <c r="D69" s="59">
        <f t="shared" si="25"/>
        <v>1416.1</v>
      </c>
      <c r="E69" s="59">
        <f t="shared" si="25"/>
        <v>2122.23</v>
      </c>
      <c r="F69" s="59">
        <f t="shared" si="25"/>
        <v>2103.1799999999998</v>
      </c>
      <c r="G69" s="59">
        <f t="shared" si="25"/>
        <v>1501.56</v>
      </c>
      <c r="H69" s="59">
        <f t="shared" si="25"/>
        <v>625.27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9932.9699999999993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3.0100000000001046</v>
      </c>
      <c r="C70" s="57">
        <f t="shared" si="26"/>
        <v>-2.7999999999999545</v>
      </c>
      <c r="D70" s="57">
        <f t="shared" si="26"/>
        <v>1.4800000000002456</v>
      </c>
      <c r="E70" s="57">
        <f t="shared" si="26"/>
        <v>23.130000000000109</v>
      </c>
      <c r="F70" s="57">
        <f t="shared" si="26"/>
        <v>1.0500000000001819</v>
      </c>
      <c r="G70" s="57">
        <f t="shared" si="26"/>
        <v>2.1399999999998727</v>
      </c>
      <c r="H70" s="57">
        <f t="shared" si="26"/>
        <v>1.3899999999999864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29.400000000000546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133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2022-04-08T14:54:52Z</dcterms:modified>
</cp:coreProperties>
</file>