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Y64" i="150" l="1"/>
  <c r="Y70" i="150" s="1"/>
  <c r="I64" i="150"/>
  <c r="I70" i="150" s="1"/>
  <c r="AH23" i="149"/>
  <c r="F11" i="145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64" i="149" l="1"/>
  <c r="F52" i="145" s="1"/>
  <c r="F54" i="145" s="1"/>
  <c r="AH70" i="15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L69" i="146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W47" i="40" l="1"/>
  <c r="AE47" i="40"/>
  <c r="AC23" i="40"/>
  <c r="Y23" i="40"/>
  <c r="U23" i="40"/>
  <c r="T47" i="40"/>
  <c r="V23" i="40"/>
  <c r="AD47" i="40"/>
  <c r="V47" i="40"/>
  <c r="AE39" i="40"/>
  <c r="AA39" i="40"/>
  <c r="W39" i="40"/>
  <c r="AG39" i="40"/>
  <c r="AC39" i="40"/>
  <c r="Y39" i="40"/>
  <c r="AD23" i="40"/>
  <c r="AD64" i="40" s="1"/>
  <c r="AD70" i="40" s="1"/>
  <c r="Z47" i="40"/>
  <c r="AF47" i="40"/>
  <c r="X47" i="40"/>
  <c r="Z23" i="40"/>
  <c r="Z64" i="40" s="1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G64" i="40" s="1"/>
  <c r="AG70" i="40" s="1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C69" i="40"/>
  <c r="H69" i="40"/>
  <c r="B68" i="40"/>
  <c r="C17" i="40"/>
  <c r="I69" i="40" l="1"/>
  <c r="E69" i="40"/>
  <c r="V64" i="40"/>
  <c r="V70" i="40" s="1"/>
  <c r="AC64" i="40"/>
  <c r="AC70" i="40" s="1"/>
  <c r="Y64" i="40"/>
  <c r="Y70" i="40" s="1"/>
  <c r="X64" i="40"/>
  <c r="X70" i="40" s="1"/>
  <c r="D69" i="40"/>
  <c r="AE64" i="40"/>
  <c r="AE70" i="40" s="1"/>
  <c r="Q39" i="40"/>
  <c r="M39" i="40"/>
  <c r="AF64" i="40"/>
  <c r="AF70" i="40" s="1"/>
  <c r="P47" i="40"/>
  <c r="O39" i="40"/>
  <c r="Z70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R64" i="40"/>
  <c r="R70" i="40" s="1"/>
  <c r="O64" i="40"/>
  <c r="O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C47" i="40" s="1"/>
  <c r="D41" i="40"/>
  <c r="E41" i="40"/>
  <c r="E47" i="40" s="1"/>
  <c r="F41" i="40"/>
  <c r="G41" i="40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G47" i="40" s="1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E23" i="40" s="1"/>
  <c r="F19" i="40"/>
  <c r="G19" i="40"/>
  <c r="H19" i="40"/>
  <c r="I19" i="40"/>
  <c r="I23" i="40" s="1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B38" i="40"/>
  <c r="E39" i="40" l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<sst xmlns="http://schemas.openxmlformats.org/spreadsheetml/2006/main" count="814" uniqueCount="185">
  <si>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</si>
  <si>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</si>
  <si>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</si>
  <si>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</si>
  <si>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</si>
  <si>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</si>
  <si>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</si>
  <si>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</si>
  <si>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</si>
  <si>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</si>
  <si>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</si>
  <si>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</si>
  <si>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</si>
  <si>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</si>
  <si>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</si>
  <si>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</si>
  <si>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</si>
  <si>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</si>
  <si>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</si>
  <si>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</si>
  <si>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</si>
  <si>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</si>
  <si>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</si>
  <si>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</si>
  <si>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</si>
  <si>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</si>
  <si>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</si>
  <si>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</si>
  <si>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</si>
  <si>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</si>
  <si>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</si>
  <si>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</si>
  <si>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</si>
  <si>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</si>
  <si>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</si>
  <si>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</si>
  <si>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</si>
  <si>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</si>
  <si>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</si>
  <si>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</si>
  <si>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</si>
  <si>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</si>
  <si>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</si>
  <si>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</si>
  <si>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</si>
  <si>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</si>
  <si>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</si>
  <si>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</si>
  <si>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</si>
  <si>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</si>
  <si>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</si>
  <si>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</si>
  <si>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</si>
  <si>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</si>
  <si>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</si>
  <si>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</si>
  <si>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</si>
  <si>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</si>
  <si>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</si>
  <si>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</si>
  <si>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</si>
  <si>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</si>
  <si>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</si>
  <si>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</si>
  <si>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</si>
  <si>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</si>
  <si>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</si>
  <si>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</si>
  <si>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</si>
  <si>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</si>
  <si>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</si>
  <si>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</si>
  <si>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</si>
  <si>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</si>
  <si>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</si>
  <si>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</si>
  <si>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</si>
  <si>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</si>
  <si>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</si>
  <si>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</si>
  <si>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</si>
  <si>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</si>
  <si>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</si>
  <si>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</si>
  <si>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</si>
  <si>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</si>
  <si>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</si>
  <si>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</si>
  <si>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</si>
  <si>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</si>
  <si>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</si>
  <si>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</si>
  <si>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</si>
  <si>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</si>
  <si>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</si>
  <si>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</si>
  <si>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</si>
  <si>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</si>
  <si>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</si>
  <si>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</si>
  <si>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</si>
  <si>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</si>
  <si>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</si>
  <si>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</si>
  <si>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</si>
  <si>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</si>
  <si>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</si>
  <si>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</si>
  <si>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</si>
  <si>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</si>
  <si>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</si>
  <si>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</si>
  <si>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</si>
  <si>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</si>
  <si>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</si>
  <si>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</si>
  <si>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</si>
  <si>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</si>
  <si>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</si>
  <si>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</si>
  <si>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</si>
  <si>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COMISION $.35.48.</t>
  </si>
  <si>
    <t>R/F 137.00</t>
  </si>
  <si>
    <t>COMISION 32.20.</t>
  </si>
  <si>
    <t>SOBRANTE DE 5BS</t>
  </si>
  <si>
    <t>ES FALTANTE EN LA</t>
  </si>
  <si>
    <t>CAJA DE AYER.</t>
  </si>
  <si>
    <t>R/F 24.50</t>
  </si>
  <si>
    <t>COMISION 31.67</t>
  </si>
  <si>
    <t>R/F 54.50.</t>
  </si>
  <si>
    <t>COMISION 18.66.</t>
  </si>
  <si>
    <t>SOBRANTE COMISION.</t>
  </si>
  <si>
    <t>R/F 37.00</t>
  </si>
  <si>
    <t xml:space="preserve">FALTANTE DE 15BS SOBRA EN LA CAJA DE </t>
  </si>
  <si>
    <t>LA MAÑANA.</t>
  </si>
  <si>
    <t>COMISION 50.19.BS.</t>
  </si>
  <si>
    <t>MAL REGSITRO 0.63$.</t>
  </si>
  <si>
    <t>SOBRANTE ES DE</t>
  </si>
  <si>
    <t>COMISION.</t>
  </si>
  <si>
    <t>R/F 42.00</t>
  </si>
  <si>
    <t>COMISION 55.85.</t>
  </si>
  <si>
    <t>SOBRANTE EN DEBITO.</t>
  </si>
  <si>
    <t>#7937. 25 .00BS.</t>
  </si>
  <si>
    <t>R/F 40.00</t>
  </si>
  <si>
    <t>SOBRANTE ES</t>
  </si>
  <si>
    <t>COMISION EN $.</t>
  </si>
  <si>
    <t>MAL REGISTRO 3$.</t>
  </si>
  <si>
    <t>DEB.BANCAMIGA</t>
  </si>
  <si>
    <t>CRED.BANCAMIGA</t>
  </si>
  <si>
    <t>R/F 23.00</t>
  </si>
  <si>
    <t>COMISION 21.03.</t>
  </si>
  <si>
    <t>SOBRANTE EN DEBITO 11.99.</t>
  </si>
  <si>
    <t>R/F 38.00</t>
  </si>
  <si>
    <t xml:space="preserve">COMISION 40.87. </t>
  </si>
  <si>
    <t>SOBRANTE EN</t>
  </si>
  <si>
    <t>DEBITO DEBITO 5BS.</t>
  </si>
  <si>
    <t>R/F 30.50</t>
  </si>
  <si>
    <t>COMISION $ 24.18</t>
  </si>
  <si>
    <t>PERIODIOC 13.00</t>
  </si>
  <si>
    <t>R/F 15.00</t>
  </si>
  <si>
    <t>NOTA A CREDITO 28.61$.</t>
  </si>
  <si>
    <t>SOBRANTE ES DE COMISION $.</t>
  </si>
  <si>
    <t>114 F/C.</t>
  </si>
  <si>
    <t>SOVRANTE COM,SION $.</t>
  </si>
  <si>
    <t>R/F 10.00</t>
  </si>
  <si>
    <t>R/F 79.00</t>
  </si>
  <si>
    <t>SOBRANTE COMISION $.</t>
  </si>
  <si>
    <t>FALTANTE ES EL SOBRANTE</t>
  </si>
  <si>
    <t>DELA CAJA05.</t>
  </si>
  <si>
    <t>SOBRANTE ES EL FALTANTE</t>
  </si>
  <si>
    <t>EN CAJA02.</t>
  </si>
  <si>
    <t>R/F 32.00</t>
  </si>
  <si>
    <t>COMISISON 9.20.</t>
  </si>
  <si>
    <t>PAYPAL CARGADO EN DEBITO</t>
  </si>
  <si>
    <t>PERTENCEC A DELIVERY.</t>
  </si>
  <si>
    <t>SOBRANTE 3$.</t>
  </si>
  <si>
    <t>R/F 31.50</t>
  </si>
  <si>
    <t>R/F 3.00</t>
  </si>
  <si>
    <t>C/ DEDIVISAS</t>
  </si>
  <si>
    <t>FALATANTE ES EL</t>
  </si>
  <si>
    <t xml:space="preserve">SOBRANTE DE LA </t>
  </si>
  <si>
    <t>CAJA 02</t>
  </si>
  <si>
    <t xml:space="preserve">SOBRANTE ES DE CAJA </t>
  </si>
  <si>
    <t>C/ DE DIVISASA</t>
  </si>
  <si>
    <t>2.00F/C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</si>
</sst>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57383.060000000012</v>
      </c>
      <c r="C2" s="43">
        <f>MODELO!AH12</f>
        <v>28461.160000000003</v>
      </c>
      <c r="D2" s="43">
        <f>EXQUISITECES!AH12</f>
        <v>10604.65</v>
      </c>
      <c r="E2" s="43">
        <f>HOYADA!AH12</f>
        <v>7660.1299999999992</v>
      </c>
      <c r="F2" s="43">
        <f>FARMASTOP!AH12</f>
        <v>3222.01</v>
      </c>
      <c r="G2" s="43">
        <f>BOCAS!AH12</f>
        <v>5008.8100000000004</v>
      </c>
      <c r="H2" s="43">
        <f>LAGUNETICA!AH12</f>
        <v>14722.050000000001</v>
      </c>
      <c r="I2" s="43">
        <f>SANANTONIO!AH12</f>
        <v>0</v>
      </c>
      <c r="J2" s="43">
        <f>SUM(B2:I2)</f>
        <v>127061.87000000001</v>
      </c>
    </row>
    <row r="3" spans="1:10" x14ac:dyDescent="0.25">
      <c r="A3" s="46" t="s">
        <v>0</v>
      </c>
      <c r="B3" s="43">
        <f>AUTOMERCADO!AH15</f>
        <v>593.70000000000005</v>
      </c>
      <c r="C3" s="43">
        <f>MODELO!AH15</f>
        <v>770.7</v>
      </c>
      <c r="D3" s="43">
        <f>EXQUISITECES!AH15</f>
        <v>490.9</v>
      </c>
      <c r="E3" s="43">
        <f>HOYADA!AH15</f>
        <v>745.5</v>
      </c>
      <c r="F3" s="43">
        <f>FARMASTOP!AH15</f>
        <v>145</v>
      </c>
      <c r="G3" s="43">
        <f>BOCAS!AH15</f>
        <v>96</v>
      </c>
      <c r="H3" s="43">
        <f>LAGUNETICA!AH15</f>
        <v>512</v>
      </c>
      <c r="I3" s="43">
        <f>SANANTONIO!AH15</f>
        <v>0</v>
      </c>
      <c r="J3" s="43">
        <f t="shared" ref="J3:J52" si="0">SUM(B3:I3)</f>
        <v>3353.8</v>
      </c>
    </row>
    <row r="4" spans="1:10" x14ac:dyDescent="0.25">
      <c r="A4" s="73" t="s">
        <v>20</v>
      </c>
      <c r="B4" s="43">
        <f>AUTOMERCADO!AH16</f>
        <v>4279</v>
      </c>
      <c r="C4" s="43">
        <f>MODELO!AH16</f>
        <v>1922</v>
      </c>
      <c r="D4" s="43">
        <f>EXQUISITECES!AH16</f>
        <v>865</v>
      </c>
      <c r="E4" s="43">
        <f>HOYADA!AH16</f>
        <v>346</v>
      </c>
      <c r="F4" s="43">
        <f>FARMASTOP!AH16</f>
        <v>197</v>
      </c>
      <c r="G4" s="43">
        <f>BOCAS!AH16</f>
        <v>506</v>
      </c>
      <c r="H4" s="43">
        <f>LAGUNETICA!AH16</f>
        <v>1277</v>
      </c>
      <c r="I4" s="43">
        <f>SANANTONIO!AH16</f>
        <v>0</v>
      </c>
      <c r="J4" s="43">
        <f t="shared" si="0"/>
        <v>9392</v>
      </c>
    </row>
    <row r="5" spans="1:10" x14ac:dyDescent="0.25">
      <c r="A5" s="46" t="s">
        <v>27</v>
      </c>
      <c r="B5" s="43">
        <f>AUTOMERCADO!AH17</f>
        <v>18742.019999999997</v>
      </c>
      <c r="C5" s="43">
        <f>MODELO!AH17</f>
        <v>8418.36</v>
      </c>
      <c r="D5" s="43">
        <f>EXQUISITECES!AH17</f>
        <v>3788.7</v>
      </c>
      <c r="E5" s="43">
        <f>HOYADA!AH17</f>
        <v>1515.48</v>
      </c>
      <c r="F5" s="43">
        <f>FARMASTOP!AH17</f>
        <v>862.8599999999999</v>
      </c>
      <c r="G5" s="43">
        <f>BOCAS!AH17</f>
        <v>2211.2199999999998</v>
      </c>
      <c r="H5" s="43">
        <f>LAGUNETICA!AH17</f>
        <v>5593.2599999999993</v>
      </c>
      <c r="I5" s="43">
        <f>SANANTONIO!AH17</f>
        <v>0</v>
      </c>
      <c r="J5" s="43">
        <f t="shared" si="0"/>
        <v>41131.9</v>
      </c>
    </row>
    <row r="6" spans="1:10" x14ac:dyDescent="0.25">
      <c r="A6" s="73" t="s">
        <v>23</v>
      </c>
      <c r="B6" s="43">
        <f>AUTOMERCADO!AH18</f>
        <v>4</v>
      </c>
      <c r="C6" s="43">
        <f>MODELO!AH18</f>
        <v>415</v>
      </c>
      <c r="D6" s="43">
        <f>EXQUISITECES!AH18</f>
        <v>0</v>
      </c>
      <c r="E6" s="43">
        <f>HOYADA!AH18</f>
        <v>0</v>
      </c>
      <c r="F6" s="43">
        <f>FARMASTOP!AH18</f>
        <v>3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422</v>
      </c>
    </row>
    <row r="7" spans="1:10" x14ac:dyDescent="0.25">
      <c r="A7" s="46" t="s">
        <v>27</v>
      </c>
      <c r="B7" s="43">
        <f>AUTOMERCADO!AH19</f>
        <v>17.68</v>
      </c>
      <c r="C7" s="43">
        <f>MODELO!AH19</f>
        <v>1834.3000000000002</v>
      </c>
      <c r="D7" s="43">
        <f>EXQUISITECES!AH19</f>
        <v>0</v>
      </c>
      <c r="E7" s="43">
        <f>HOYADA!AH19</f>
        <v>0</v>
      </c>
      <c r="F7" s="43">
        <f>FARMASTOP!AH19</f>
        <v>13.26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1865.2400000000002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4283</v>
      </c>
      <c r="C10" s="43">
        <f>MODELO!AH22</f>
        <v>2337</v>
      </c>
      <c r="D10" s="43">
        <f>EXQUISITECES!AH22</f>
        <v>865</v>
      </c>
      <c r="E10" s="43">
        <f>HOYADA!AH22</f>
        <v>346</v>
      </c>
      <c r="F10" s="43">
        <f>FARMASTOP!AH22</f>
        <v>200</v>
      </c>
      <c r="G10" s="43">
        <f>BOCAS!AH22</f>
        <v>506</v>
      </c>
      <c r="H10" s="43">
        <f>LAGUNETICA!AH22</f>
        <v>1277</v>
      </c>
      <c r="I10" s="43">
        <f>SANANTONIO!AH22</f>
        <v>0</v>
      </c>
      <c r="J10" s="43">
        <f t="shared" si="0"/>
        <v>9814</v>
      </c>
    </row>
    <row r="11" spans="1:10" x14ac:dyDescent="0.25">
      <c r="A11" s="48" t="s">
        <v>26</v>
      </c>
      <c r="B11" s="43">
        <f>AUTOMERCADO!AH23</f>
        <v>18759.7</v>
      </c>
      <c r="C11" s="43">
        <f>MODELO!AH23</f>
        <v>10252.66</v>
      </c>
      <c r="D11" s="43">
        <f>EXQUISITECES!AH23</f>
        <v>3788.7</v>
      </c>
      <c r="E11" s="43">
        <f>HOYADA!AH23</f>
        <v>1515.48</v>
      </c>
      <c r="F11" s="43">
        <f>FARMASTOP!AH23</f>
        <v>876.11999999999989</v>
      </c>
      <c r="G11" s="43">
        <f>BOCAS!AH23</f>
        <v>2211.2199999999998</v>
      </c>
      <c r="H11" s="43">
        <f>LAGUNETICA!AH23</f>
        <v>5593.2599999999993</v>
      </c>
      <c r="I11" s="43">
        <f>SANANTONIO!AH23</f>
        <v>0</v>
      </c>
      <c r="J11" s="43">
        <f t="shared" si="0"/>
        <v>42997.140000000007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10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48.6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48.6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10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48.6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48.6</v>
      </c>
    </row>
    <row r="20" spans="1:10" x14ac:dyDescent="0.25">
      <c r="A20" s="46" t="s">
        <v>34</v>
      </c>
      <c r="B20" s="43">
        <f>AUTOMERCADO!AH32</f>
        <v>297.46000000000004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26.560000000000002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324.02000000000004</v>
      </c>
    </row>
    <row r="21" spans="1:10" x14ac:dyDescent="0.25">
      <c r="A21" s="46" t="s">
        <v>35</v>
      </c>
      <c r="B21" s="43">
        <f>AUTOMERCADO!AH33</f>
        <v>1302.8748000000001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116.33279999999999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1419.2076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297.46000000000004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26.560000000000002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324.02000000000004</v>
      </c>
    </row>
    <row r="27" spans="1:10" x14ac:dyDescent="0.25">
      <c r="A27" s="48" t="s">
        <v>42</v>
      </c>
      <c r="B27" s="43">
        <f>AUTOMERCADO!AH39</f>
        <v>1302.8748000000001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116.33279999999999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1419.2076</v>
      </c>
    </row>
    <row r="28" spans="1:10" x14ac:dyDescent="0.25">
      <c r="A28" s="46" t="s">
        <v>43</v>
      </c>
      <c r="B28" s="43">
        <f>AUTOMERCADO!AH40</f>
        <v>338.84000000000003</v>
      </c>
      <c r="C28" s="43">
        <f>MODELO!AH40</f>
        <v>16.39</v>
      </c>
      <c r="D28" s="43">
        <f>EXQUISITECES!AH40</f>
        <v>73.12</v>
      </c>
      <c r="E28" s="43">
        <f>HOYADA!AH40</f>
        <v>22.66</v>
      </c>
      <c r="F28" s="43">
        <f>FARMASTOP!AH40</f>
        <v>11.13</v>
      </c>
      <c r="G28" s="43">
        <f>BOCAS!AH40</f>
        <v>15.5</v>
      </c>
      <c r="H28" s="43">
        <f>LAGUNETICA!AH40</f>
        <v>0</v>
      </c>
      <c r="I28" s="43">
        <f>SANANTONIO!AH40</f>
        <v>0</v>
      </c>
      <c r="J28" s="43">
        <f t="shared" si="0"/>
        <v>477.64000000000004</v>
      </c>
    </row>
    <row r="29" spans="1:10" x14ac:dyDescent="0.25">
      <c r="A29" s="46" t="s">
        <v>44</v>
      </c>
      <c r="B29" s="43">
        <f>AUTOMERCADO!AH41</f>
        <v>1484.1192000000001</v>
      </c>
      <c r="C29" s="43">
        <f>MODELO!AH41</f>
        <v>71.788200000000003</v>
      </c>
      <c r="D29" s="43">
        <f>EXQUISITECES!AH41</f>
        <v>320.26560000000001</v>
      </c>
      <c r="E29" s="43">
        <f>HOYADA!AH41</f>
        <v>99.250799999999998</v>
      </c>
      <c r="F29" s="43">
        <f>FARMASTOP!AH41</f>
        <v>48.749400000000001</v>
      </c>
      <c r="G29" s="43">
        <f>BOCAS!AH41</f>
        <v>67.734999999999999</v>
      </c>
      <c r="H29" s="43">
        <f>LAGUNETICA!AH41</f>
        <v>0</v>
      </c>
      <c r="I29" s="43">
        <f>SANANTONIO!AH41</f>
        <v>0</v>
      </c>
      <c r="J29" s="43">
        <f t="shared" si="0"/>
        <v>2091.9081999999999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8.6999999999999993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8.6999999999999993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38.453999999999994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38.453999999999994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338.84000000000003</v>
      </c>
      <c r="C34" s="43">
        <f>MODELO!AH46</f>
        <v>25.09</v>
      </c>
      <c r="D34" s="43">
        <f>EXQUISITECES!AH46</f>
        <v>73.12</v>
      </c>
      <c r="E34" s="43">
        <f>HOYADA!AH46</f>
        <v>22.66</v>
      </c>
      <c r="F34" s="43">
        <f>FARMASTOP!AH46</f>
        <v>11.13</v>
      </c>
      <c r="G34" s="43">
        <f>BOCAS!AH46</f>
        <v>15.5</v>
      </c>
      <c r="H34" s="43">
        <f>LAGUNETICA!AH46</f>
        <v>0</v>
      </c>
      <c r="I34" s="43">
        <f>SANANTONIO!AH46</f>
        <v>0</v>
      </c>
      <c r="J34" s="43">
        <f t="shared" si="0"/>
        <v>486.34000000000003</v>
      </c>
    </row>
    <row r="35" spans="1:10" x14ac:dyDescent="0.25">
      <c r="A35" s="48" t="s">
        <v>48</v>
      </c>
      <c r="B35" s="43">
        <f>AUTOMERCADO!AH47</f>
        <v>1484.1192000000001</v>
      </c>
      <c r="C35" s="43">
        <f>MODELO!AH47</f>
        <v>110.2422</v>
      </c>
      <c r="D35" s="43">
        <f>EXQUISITECES!AH47</f>
        <v>320.26560000000001</v>
      </c>
      <c r="E35" s="43">
        <f>HOYADA!AH47</f>
        <v>99.250799999999998</v>
      </c>
      <c r="F35" s="43">
        <f>FARMASTOP!AH47</f>
        <v>48.749400000000001</v>
      </c>
      <c r="G35" s="43">
        <f>BOCAS!AH47</f>
        <v>67.734999999999999</v>
      </c>
      <c r="H35" s="43">
        <f>LAGUNETICA!AH47</f>
        <v>0</v>
      </c>
      <c r="I35" s="43">
        <f>SANANTONIO!AH47</f>
        <v>0</v>
      </c>
      <c r="J35" s="43">
        <f t="shared" si="0"/>
        <v>2130.3622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30790.280000000006</v>
      </c>
      <c r="C37" s="43">
        <f>MODELO!AH49</f>
        <v>14278.150000000001</v>
      </c>
      <c r="D37" s="43">
        <f>EXQUISITECES!AH49</f>
        <v>4941.2400000000007</v>
      </c>
      <c r="E37" s="43">
        <f>HOYADA!AH49</f>
        <v>4070.4700000000003</v>
      </c>
      <c r="F37" s="43">
        <f>FARMASTOP!AH49</f>
        <v>1720.94</v>
      </c>
      <c r="G37" s="43">
        <f>BOCAS!AH49</f>
        <v>2504.6800000000003</v>
      </c>
      <c r="H37" s="43">
        <f>LAGUNETICA!AH49</f>
        <v>3948.42</v>
      </c>
      <c r="I37" s="43">
        <f>SANANTONIO!AH49</f>
        <v>0</v>
      </c>
      <c r="J37" s="43">
        <f t="shared" si="0"/>
        <v>62254.180000000008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294.94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294.94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1022.04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3128.73</v>
      </c>
      <c r="I40" s="43">
        <f>SANANTONIO!AH52</f>
        <v>0</v>
      </c>
      <c r="J40" s="43">
        <f t="shared" si="0"/>
        <v>4150.7700000000004</v>
      </c>
    </row>
    <row r="41" spans="1:10" x14ac:dyDescent="0.25">
      <c r="A41" s="74" t="s">
        <v>18</v>
      </c>
      <c r="B41" s="43">
        <f>AUTOMERCADO!AH53</f>
        <v>3673.1000000000004</v>
      </c>
      <c r="C41" s="43">
        <f>MODELO!AH53</f>
        <v>1882.7900000000002</v>
      </c>
      <c r="D41" s="43">
        <f>EXQUISITECES!AH53</f>
        <v>1273.32</v>
      </c>
      <c r="E41" s="43">
        <f>HOYADA!AH53</f>
        <v>1241.7299999999998</v>
      </c>
      <c r="F41" s="43">
        <f>FARMASTOP!AH53</f>
        <v>203.95</v>
      </c>
      <c r="G41" s="43">
        <f>BOCAS!AH53</f>
        <v>172.86</v>
      </c>
      <c r="H41" s="43">
        <f>LAGUNETICA!AH53</f>
        <v>1599.88</v>
      </c>
      <c r="I41" s="43">
        <f>SANANTONIO!AH53</f>
        <v>0</v>
      </c>
      <c r="J41" s="43">
        <f t="shared" si="0"/>
        <v>10047.630000000001</v>
      </c>
    </row>
    <row r="42" spans="1:10" x14ac:dyDescent="0.25">
      <c r="A42" s="74" t="s">
        <v>114</v>
      </c>
      <c r="B42" s="43">
        <f>AUTOMERCADO!AH54</f>
        <v>46.269999999999996</v>
      </c>
      <c r="C42" s="43">
        <f>MODELO!AH54</f>
        <v>94.27</v>
      </c>
      <c r="D42" s="43">
        <f>EXQUISITECES!AH54</f>
        <v>0</v>
      </c>
      <c r="E42" s="43">
        <f>HOYADA!AH54</f>
        <v>0</v>
      </c>
      <c r="F42" s="43">
        <f>FARMASTOP!AH54</f>
        <v>218.22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358.76</v>
      </c>
    </row>
    <row r="43" spans="1:10" x14ac:dyDescent="0.25">
      <c r="A43" s="74" t="s">
        <v>52</v>
      </c>
      <c r="B43" s="43">
        <f>AUTOMERCADO!AH55</f>
        <v>1551.11</v>
      </c>
      <c r="C43" s="43">
        <f>MODELO!AH55</f>
        <v>349.03000000000003</v>
      </c>
      <c r="D43" s="43">
        <f>EXQUISITECES!AH55</f>
        <v>0</v>
      </c>
      <c r="E43" s="43">
        <f>HOYADA!AH55</f>
        <v>16.350000000000001</v>
      </c>
      <c r="F43" s="43">
        <f>FARMASTOP!AH55</f>
        <v>0</v>
      </c>
      <c r="G43" s="43">
        <f>BOCAS!AH55</f>
        <v>0</v>
      </c>
      <c r="H43" s="43">
        <f>LAGUNETICA!AH55</f>
        <v>83.85</v>
      </c>
      <c r="I43" s="43">
        <f>SANANTONIO!AH55</f>
        <v>0</v>
      </c>
      <c r="J43" s="43">
        <f t="shared" si="0"/>
        <v>2000.3399999999997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78.7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78.7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58201.154000000002</v>
      </c>
      <c r="C52" s="75">
        <f>MODELO!AH64</f>
        <v>29133.522199999992</v>
      </c>
      <c r="D52" s="75">
        <f>EXQUISITECES!AH64</f>
        <v>10863.025600000001</v>
      </c>
      <c r="E52" s="75">
        <f>HOYADA!AH64</f>
        <v>7688.7808000000005</v>
      </c>
      <c r="F52" s="75">
        <f>FARMASTOP!AH64</f>
        <v>3329.3122000000003</v>
      </c>
      <c r="G52" s="75">
        <f>BOCAS!AH64</f>
        <v>5052.4949999999999</v>
      </c>
      <c r="H52" s="75">
        <f>LAGUNETICA!AH64</f>
        <v>14866.14</v>
      </c>
      <c r="I52" s="75">
        <f>SANANTONIO!AH64</f>
        <v>0</v>
      </c>
      <c r="J52" s="75">
        <f t="shared" si="0"/>
        <v>129134.42979999998</v>
      </c>
    </row>
    <row r="53" spans="1:10" x14ac:dyDescent="0.25">
      <c r="A53" s="56" t="s">
        <v>3</v>
      </c>
      <c r="B53" s="43">
        <f>B2</f>
        <v>57383.060000000012</v>
      </c>
      <c r="C53" s="43">
        <f t="shared" ref="C53:I53" si="1">C2</f>
        <v>28461.160000000003</v>
      </c>
      <c r="D53" s="43">
        <f t="shared" si="1"/>
        <v>10604.65</v>
      </c>
      <c r="E53" s="43">
        <f t="shared" si="1"/>
        <v>7660.1299999999992</v>
      </c>
      <c r="F53" s="43">
        <f t="shared" si="1"/>
        <v>3222.01</v>
      </c>
      <c r="G53" s="43">
        <f t="shared" si="1"/>
        <v>5008.8100000000004</v>
      </c>
      <c r="H53" s="43">
        <f t="shared" si="1"/>
        <v>14722.050000000001</v>
      </c>
      <c r="I53" s="43">
        <f t="shared" si="1"/>
        <v>0</v>
      </c>
      <c r="J53" s="43">
        <f>J2</f>
        <v>127061.87000000001</v>
      </c>
    </row>
    <row r="54" spans="1:10" x14ac:dyDescent="0.25">
      <c r="A54" s="58" t="s">
        <v>95</v>
      </c>
      <c r="B54" s="43">
        <f>+B52-B53</f>
        <v>818.09399999999005</v>
      </c>
      <c r="C54" s="43">
        <f t="shared" ref="C54:I54" si="2">+C52-C53</f>
        <v>672.36219999998866</v>
      </c>
      <c r="D54" s="43">
        <f t="shared" si="2"/>
        <v>258.37560000000121</v>
      </c>
      <c r="E54" s="43">
        <f t="shared" si="2"/>
        <v>28.650800000001254</v>
      </c>
      <c r="F54" s="43">
        <f t="shared" si="2"/>
        <v>107.30220000000008</v>
      </c>
      <c r="G54" s="43">
        <f t="shared" si="2"/>
        <v>43.684999999999491</v>
      </c>
      <c r="H54" s="43">
        <f t="shared" si="2"/>
        <v>144.08999999999833</v>
      </c>
      <c r="I54" s="43">
        <f t="shared" si="2"/>
        <v>0</v>
      </c>
      <c r="J54" s="43">
        <f>+J52-J53</f>
        <v>2072.5597999999736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48" sqref="AH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>
        <v>4.38</v>
      </c>
    </row>
    <row r="9" spans="1:36" x14ac:dyDescent="0.25">
      <c r="A9" s="1" t="s">
        <v>22</v>
      </c>
      <c r="B9" s="24">
        <v>4.42</v>
      </c>
      <c r="C9" s="1" t="s">
        <v>39</v>
      </c>
      <c r="D9" s="24">
        <v>4.42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71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75</v>
      </c>
      <c r="U11" s="5" t="s">
        <v>80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3311.43</v>
      </c>
      <c r="C12" s="26">
        <v>2403.4699999999998</v>
      </c>
      <c r="D12" s="26">
        <v>650.39</v>
      </c>
      <c r="E12" s="26">
        <v>3035.79</v>
      </c>
      <c r="F12" s="26">
        <v>1736.53</v>
      </c>
      <c r="G12" s="26">
        <v>2106.88</v>
      </c>
      <c r="H12" s="26">
        <v>2142.92</v>
      </c>
      <c r="I12" s="26">
        <v>314.42</v>
      </c>
      <c r="J12" s="26">
        <v>3363.97</v>
      </c>
      <c r="K12" s="26">
        <v>2016.35</v>
      </c>
      <c r="L12" s="26">
        <v>3206.53</v>
      </c>
      <c r="M12" s="26">
        <v>4295.2700000000004</v>
      </c>
      <c r="N12" s="26">
        <v>4964.68</v>
      </c>
      <c r="O12" s="26">
        <v>6564.86</v>
      </c>
      <c r="P12" s="26">
        <v>3855.06</v>
      </c>
      <c r="Q12" s="26">
        <v>3424.83</v>
      </c>
      <c r="R12" s="26">
        <v>4307.18</v>
      </c>
      <c r="S12" s="26">
        <v>4111.29</v>
      </c>
      <c r="T12" s="26">
        <v>378.48</v>
      </c>
      <c r="U12" s="26">
        <v>1192.73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57383.060000000012</v>
      </c>
      <c r="AI12" s="26">
        <v>57816.18</v>
      </c>
      <c r="AJ12" s="69">
        <f>+AI12-AH12</f>
        <v>433.11999999998807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v>0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14.5</v>
      </c>
      <c r="C15" s="23"/>
      <c r="D15" s="23">
        <v>59.5</v>
      </c>
      <c r="E15" s="23"/>
      <c r="F15" s="23"/>
      <c r="G15" s="23"/>
      <c r="H15" s="23"/>
      <c r="I15" s="23">
        <v>2</v>
      </c>
      <c r="J15" s="23">
        <v>66</v>
      </c>
      <c r="K15" s="23"/>
      <c r="L15" s="23"/>
      <c r="M15" s="23">
        <v>10.5</v>
      </c>
      <c r="N15" s="23"/>
      <c r="O15" s="23">
        <v>8.6999999999999993</v>
      </c>
      <c r="P15" s="23">
        <v>194</v>
      </c>
      <c r="Q15" s="23"/>
      <c r="R15" s="23">
        <v>165.5</v>
      </c>
      <c r="S15" s="23">
        <v>7.5</v>
      </c>
      <c r="T15" s="23">
        <v>52</v>
      </c>
      <c r="U15" s="23">
        <v>13.5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593.70000000000005</v>
      </c>
    </row>
    <row r="16" spans="1:36" s="32" customFormat="1" x14ac:dyDescent="0.25">
      <c r="A16" s="30" t="s">
        <v>20</v>
      </c>
      <c r="B16" s="31">
        <v>270</v>
      </c>
      <c r="C16" s="31">
        <v>245</v>
      </c>
      <c r="D16" s="31">
        <v>45</v>
      </c>
      <c r="E16" s="31">
        <v>241</v>
      </c>
      <c r="F16" s="31"/>
      <c r="G16" s="31"/>
      <c r="H16" s="31">
        <v>142</v>
      </c>
      <c r="I16" s="31"/>
      <c r="J16" s="31">
        <v>350</v>
      </c>
      <c r="K16" s="31">
        <v>134</v>
      </c>
      <c r="L16" s="31">
        <v>382</v>
      </c>
      <c r="M16" s="31">
        <v>410</v>
      </c>
      <c r="N16" s="31">
        <v>425</v>
      </c>
      <c r="O16" s="31">
        <v>390</v>
      </c>
      <c r="P16" s="31">
        <v>155</v>
      </c>
      <c r="Q16" s="31">
        <v>175</v>
      </c>
      <c r="R16" s="31">
        <v>219</v>
      </c>
      <c r="S16" s="31">
        <v>619</v>
      </c>
      <c r="T16" s="31"/>
      <c r="U16" s="31">
        <v>77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4279</v>
      </c>
      <c r="AJ16" s="70"/>
    </row>
    <row r="17" spans="1:36" s="47" customFormat="1" x14ac:dyDescent="0.25">
      <c r="A17" s="46" t="s">
        <v>27</v>
      </c>
      <c r="B17" s="22">
        <f>B16*$B$8</f>
        <v>1182.5999999999999</v>
      </c>
      <c r="C17" s="22">
        <f>C16*$B$8</f>
        <v>1073.0999999999999</v>
      </c>
      <c r="D17" s="22">
        <f t="shared" ref="D17:L17" si="2">D16*$B$8</f>
        <v>197.1</v>
      </c>
      <c r="E17" s="22">
        <f t="shared" si="2"/>
        <v>1055.58</v>
      </c>
      <c r="F17" s="22">
        <f t="shared" si="2"/>
        <v>0</v>
      </c>
      <c r="G17" s="22">
        <f t="shared" si="2"/>
        <v>0</v>
      </c>
      <c r="H17" s="22">
        <f t="shared" si="2"/>
        <v>621.96</v>
      </c>
      <c r="I17" s="22">
        <f t="shared" si="2"/>
        <v>0</v>
      </c>
      <c r="J17" s="22">
        <f t="shared" si="2"/>
        <v>1533</v>
      </c>
      <c r="K17" s="22">
        <f t="shared" si="2"/>
        <v>586.91999999999996</v>
      </c>
      <c r="L17" s="22">
        <f t="shared" si="2"/>
        <v>1673.1599999999999</v>
      </c>
      <c r="M17" s="22">
        <f t="shared" ref="M17:R17" si="3">M16*$B$8</f>
        <v>1795.8</v>
      </c>
      <c r="N17" s="22">
        <f t="shared" si="3"/>
        <v>1861.5</v>
      </c>
      <c r="O17" s="22">
        <f t="shared" si="3"/>
        <v>1708.2</v>
      </c>
      <c r="P17" s="22">
        <f t="shared" si="3"/>
        <v>678.9</v>
      </c>
      <c r="Q17" s="22">
        <f t="shared" si="3"/>
        <v>766.5</v>
      </c>
      <c r="R17" s="22">
        <f t="shared" si="3"/>
        <v>959.22</v>
      </c>
      <c r="S17" s="22">
        <f t="shared" ref="S17:AG17" si="4">S16*$B$8</f>
        <v>2711.22</v>
      </c>
      <c r="T17" s="22">
        <f t="shared" si="4"/>
        <v>0</v>
      </c>
      <c r="U17" s="22">
        <f t="shared" si="4"/>
        <v>337.26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18742.019999999997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>
        <v>1</v>
      </c>
      <c r="N18" s="33"/>
      <c r="O18" s="33"/>
      <c r="P18" s="33"/>
      <c r="Q18" s="33"/>
      <c r="R18" s="33"/>
      <c r="S18" s="33"/>
      <c r="T18" s="33"/>
      <c r="U18" s="33">
        <v>3</v>
      </c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4.42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13.26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17.68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270</v>
      </c>
      <c r="C22" s="20">
        <f t="shared" ref="C22:L22" si="11">+C16+C18+C20</f>
        <v>245</v>
      </c>
      <c r="D22" s="20">
        <f t="shared" si="11"/>
        <v>45</v>
      </c>
      <c r="E22" s="20">
        <f t="shared" si="11"/>
        <v>241</v>
      </c>
      <c r="F22" s="20">
        <f t="shared" si="11"/>
        <v>0</v>
      </c>
      <c r="G22" s="20">
        <f t="shared" si="11"/>
        <v>0</v>
      </c>
      <c r="H22" s="20">
        <f t="shared" si="11"/>
        <v>142</v>
      </c>
      <c r="I22" s="20">
        <f t="shared" si="11"/>
        <v>0</v>
      </c>
      <c r="J22" s="20">
        <f t="shared" si="11"/>
        <v>350</v>
      </c>
      <c r="K22" s="20">
        <f t="shared" si="11"/>
        <v>134</v>
      </c>
      <c r="L22" s="20">
        <f t="shared" si="11"/>
        <v>382</v>
      </c>
      <c r="M22" s="20">
        <f t="shared" ref="M22:S22" si="12">+M16+M18+M20</f>
        <v>411</v>
      </c>
      <c r="N22" s="20">
        <f t="shared" si="12"/>
        <v>425</v>
      </c>
      <c r="O22" s="20">
        <f t="shared" si="12"/>
        <v>390</v>
      </c>
      <c r="P22" s="20">
        <f t="shared" si="12"/>
        <v>155</v>
      </c>
      <c r="Q22" s="20">
        <f t="shared" si="12"/>
        <v>175</v>
      </c>
      <c r="R22" s="20">
        <f t="shared" si="12"/>
        <v>219</v>
      </c>
      <c r="S22" s="20">
        <f t="shared" si="12"/>
        <v>619</v>
      </c>
      <c r="T22" s="20">
        <f t="shared" ref="T22:AG22" si="13">+T16+T18+T20</f>
        <v>0</v>
      </c>
      <c r="U22" s="20">
        <f t="shared" si="13"/>
        <v>80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4283</v>
      </c>
    </row>
    <row r="23" spans="1:36" s="47" customFormat="1" x14ac:dyDescent="0.25">
      <c r="A23" s="48" t="s">
        <v>26</v>
      </c>
      <c r="B23" s="19">
        <f>+B17+B19+B21</f>
        <v>1182.5999999999999</v>
      </c>
      <c r="C23" s="19">
        <f t="shared" ref="C23:L23" si="14">+C17+C19+C21</f>
        <v>1073.0999999999999</v>
      </c>
      <c r="D23" s="19">
        <f t="shared" si="14"/>
        <v>197.1</v>
      </c>
      <c r="E23" s="19">
        <f t="shared" si="14"/>
        <v>1055.58</v>
      </c>
      <c r="F23" s="19">
        <f t="shared" si="14"/>
        <v>0</v>
      </c>
      <c r="G23" s="19">
        <f t="shared" si="14"/>
        <v>0</v>
      </c>
      <c r="H23" s="19">
        <f t="shared" si="14"/>
        <v>621.96</v>
      </c>
      <c r="I23" s="19">
        <f t="shared" si="14"/>
        <v>0</v>
      </c>
      <c r="J23" s="19">
        <f t="shared" si="14"/>
        <v>1533</v>
      </c>
      <c r="K23" s="19">
        <f t="shared" si="14"/>
        <v>586.91999999999996</v>
      </c>
      <c r="L23" s="19">
        <f t="shared" si="14"/>
        <v>1673.1599999999999</v>
      </c>
      <c r="M23" s="19">
        <f t="shared" ref="M23:S23" si="15">+M17+M19+M21</f>
        <v>1800.22</v>
      </c>
      <c r="N23" s="19">
        <f t="shared" si="15"/>
        <v>1861.5</v>
      </c>
      <c r="O23" s="19">
        <f t="shared" si="15"/>
        <v>1708.2</v>
      </c>
      <c r="P23" s="19">
        <f t="shared" si="15"/>
        <v>678.9</v>
      </c>
      <c r="Q23" s="19">
        <f t="shared" si="15"/>
        <v>766.5</v>
      </c>
      <c r="R23" s="19">
        <f t="shared" si="15"/>
        <v>959.22</v>
      </c>
      <c r="S23" s="19">
        <f t="shared" si="15"/>
        <v>2711.22</v>
      </c>
      <c r="T23" s="19">
        <f t="shared" ref="T23:AG23" si="16">+T17+T19+T21</f>
        <v>0</v>
      </c>
      <c r="U23" s="19">
        <f t="shared" si="16"/>
        <v>350.52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18759.7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50.17</v>
      </c>
      <c r="F32" s="36"/>
      <c r="G32" s="36"/>
      <c r="H32" s="36"/>
      <c r="I32" s="36"/>
      <c r="J32" s="36">
        <v>90.89</v>
      </c>
      <c r="K32" s="36"/>
      <c r="L32" s="36"/>
      <c r="M32" s="37">
        <v>91</v>
      </c>
      <c r="N32" s="37">
        <v>65.400000000000006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297.46000000000004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219.74459999999999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398.09820000000002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398.58</v>
      </c>
      <c r="N33" s="22">
        <f t="shared" si="31"/>
        <v>286.452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1302.8748000000001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50.17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90.89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91</v>
      </c>
      <c r="N38" s="20">
        <f t="shared" si="40"/>
        <v>65.400000000000006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297.46000000000004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219.74459999999999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398.09820000000002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398.58</v>
      </c>
      <c r="N39" s="19">
        <f t="shared" si="43"/>
        <v>286.452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1302.8748000000001</v>
      </c>
    </row>
    <row r="40" spans="1:34" x14ac:dyDescent="0.25">
      <c r="A40" s="13" t="s">
        <v>43</v>
      </c>
      <c r="B40" s="36"/>
      <c r="C40" s="36"/>
      <c r="D40" s="36"/>
      <c r="E40" s="36">
        <v>39.86</v>
      </c>
      <c r="F40" s="36"/>
      <c r="G40" s="36"/>
      <c r="H40" s="36"/>
      <c r="I40" s="36"/>
      <c r="J40" s="36">
        <v>32.82</v>
      </c>
      <c r="K40" s="36"/>
      <c r="L40" s="36"/>
      <c r="M40" s="36"/>
      <c r="N40" s="36">
        <v>12.43</v>
      </c>
      <c r="O40" s="36">
        <v>149.4</v>
      </c>
      <c r="P40" s="36">
        <v>57.6</v>
      </c>
      <c r="Q40" s="36">
        <v>36.51</v>
      </c>
      <c r="R40" s="36"/>
      <c r="S40" s="36">
        <v>10.220000000000001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338.84000000000003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174.58679999999998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143.7516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54.443399999999997</v>
      </c>
      <c r="O41" s="22">
        <f t="shared" si="46"/>
        <v>654.37199999999996</v>
      </c>
      <c r="P41" s="22">
        <f t="shared" si="46"/>
        <v>252.28800000000001</v>
      </c>
      <c r="Q41" s="22">
        <f t="shared" si="46"/>
        <v>159.91379999999998</v>
      </c>
      <c r="R41" s="22">
        <f t="shared" si="46"/>
        <v>0</v>
      </c>
      <c r="S41" s="22">
        <f t="shared" ref="S41:AG41" si="47">S40*$B$8</f>
        <v>44.763600000000004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1484.1192000000001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39.86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32.82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12.43</v>
      </c>
      <c r="O46" s="20">
        <f t="shared" si="55"/>
        <v>149.4</v>
      </c>
      <c r="P46" s="20">
        <f t="shared" si="55"/>
        <v>57.6</v>
      </c>
      <c r="Q46" s="20">
        <f t="shared" si="55"/>
        <v>36.51</v>
      </c>
      <c r="R46" s="20">
        <f t="shared" si="55"/>
        <v>0</v>
      </c>
      <c r="S46" s="20">
        <f t="shared" si="55"/>
        <v>10.220000000000001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338.84000000000003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174.58679999999998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143.7516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54.443399999999997</v>
      </c>
      <c r="O47" s="19">
        <f t="shared" si="58"/>
        <v>654.37199999999996</v>
      </c>
      <c r="P47" s="19">
        <f t="shared" si="58"/>
        <v>252.28800000000001</v>
      </c>
      <c r="Q47" s="19">
        <f t="shared" si="58"/>
        <v>159.91379999999998</v>
      </c>
      <c r="R47" s="19">
        <f t="shared" si="58"/>
        <v>0</v>
      </c>
      <c r="S47" s="19">
        <f t="shared" si="58"/>
        <v>44.763600000000004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1484.1192000000001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1685.08</v>
      </c>
      <c r="C49" s="44">
        <v>1391.88</v>
      </c>
      <c r="D49" s="44">
        <v>404.81</v>
      </c>
      <c r="E49" s="44">
        <v>1593.08</v>
      </c>
      <c r="F49" s="44">
        <v>1736.53</v>
      </c>
      <c r="G49" s="44">
        <v>1912.52</v>
      </c>
      <c r="H49" s="44">
        <v>1143.96</v>
      </c>
      <c r="I49" s="44">
        <v>312.42</v>
      </c>
      <c r="J49" s="44">
        <v>868.45</v>
      </c>
      <c r="K49" s="44">
        <v>1458.26</v>
      </c>
      <c r="L49" s="44">
        <v>1242.18</v>
      </c>
      <c r="M49" s="45">
        <v>1668.98</v>
      </c>
      <c r="N49" s="45">
        <v>2816.31</v>
      </c>
      <c r="O49" s="45">
        <v>3417.36</v>
      </c>
      <c r="P49" s="45">
        <v>2177.13</v>
      </c>
      <c r="Q49" s="45">
        <v>2122.38</v>
      </c>
      <c r="R49" s="45">
        <v>3185.06</v>
      </c>
      <c r="S49" s="45">
        <v>606.34</v>
      </c>
      <c r="T49" s="45">
        <v>327.18</v>
      </c>
      <c r="U49" s="45">
        <v>720.37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30790.280000000006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360.86</v>
      </c>
      <c r="C53" s="44">
        <v>99.88</v>
      </c>
      <c r="D53" s="44"/>
      <c r="E53" s="44"/>
      <c r="F53" s="44"/>
      <c r="G53" s="44">
        <v>181.39</v>
      </c>
      <c r="H53" s="44">
        <v>451.4</v>
      </c>
      <c r="I53" s="44"/>
      <c r="J53" s="44">
        <v>412.81</v>
      </c>
      <c r="K53" s="44"/>
      <c r="L53" s="44">
        <v>269.58999999999997</v>
      </c>
      <c r="M53" s="45">
        <v>162.88</v>
      </c>
      <c r="N53" s="45"/>
      <c r="O53" s="45"/>
      <c r="P53" s="45">
        <v>570.44000000000005</v>
      </c>
      <c r="Q53" s="45">
        <v>388.47</v>
      </c>
      <c r="R53" s="45"/>
      <c r="S53" s="45">
        <v>656.17</v>
      </c>
      <c r="T53" s="45"/>
      <c r="U53" s="45">
        <v>119.21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3673.1000000000004</v>
      </c>
    </row>
    <row r="54" spans="1:34" x14ac:dyDescent="0.25">
      <c r="A54" s="17" t="s">
        <v>114</v>
      </c>
      <c r="B54" s="44">
        <v>10.19</v>
      </c>
      <c r="C54" s="44"/>
      <c r="D54" s="44"/>
      <c r="E54" s="44"/>
      <c r="F54" s="44"/>
      <c r="G54" s="44"/>
      <c r="H54" s="44"/>
      <c r="I54" s="44"/>
      <c r="J54" s="44"/>
      <c r="K54" s="44">
        <v>4.38</v>
      </c>
      <c r="L54" s="44"/>
      <c r="M54" s="45"/>
      <c r="N54" s="45"/>
      <c r="O54" s="45">
        <v>23.51</v>
      </c>
      <c r="P54" s="45">
        <v>8.19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46.269999999999996</v>
      </c>
    </row>
    <row r="55" spans="1:34" x14ac:dyDescent="0.25">
      <c r="A55" s="17" t="s">
        <v>52</v>
      </c>
      <c r="B55" s="44">
        <v>92.14</v>
      </c>
      <c r="C55" s="44">
        <v>4.01</v>
      </c>
      <c r="D55" s="44"/>
      <c r="E55" s="44">
        <v>59.64</v>
      </c>
      <c r="F55" s="44"/>
      <c r="G55" s="44">
        <v>12.97</v>
      </c>
      <c r="H55" s="44"/>
      <c r="I55" s="44"/>
      <c r="J55" s="44"/>
      <c r="K55" s="44">
        <v>6.63</v>
      </c>
      <c r="L55" s="44">
        <v>55.69</v>
      </c>
      <c r="M55" s="45">
        <v>319.61</v>
      </c>
      <c r="N55" s="45">
        <v>50.93</v>
      </c>
      <c r="O55" s="45">
        <v>754.42</v>
      </c>
      <c r="P55" s="45"/>
      <c r="Q55" s="45">
        <v>30</v>
      </c>
      <c r="R55" s="45"/>
      <c r="S55" s="45">
        <v>165.07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1551.11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3345.37</v>
      </c>
      <c r="C64" s="53">
        <f t="shared" ref="C64:AG64" si="61">+C15+C23+C31+C39+C47+C48+C49+C50+C51+C52+C53+C54+C55+C56+C57+C58+C59+C60+C61+C62+C63</f>
        <v>2568.8700000000003</v>
      </c>
      <c r="D64" s="53">
        <f t="shared" si="61"/>
        <v>661.41000000000008</v>
      </c>
      <c r="E64" s="53">
        <f t="shared" si="61"/>
        <v>3102.6313999999998</v>
      </c>
      <c r="F64" s="53">
        <f t="shared" si="61"/>
        <v>1736.53</v>
      </c>
      <c r="G64" s="53">
        <f t="shared" si="61"/>
        <v>2106.8799999999997</v>
      </c>
      <c r="H64" s="53">
        <f t="shared" si="61"/>
        <v>2217.3200000000002</v>
      </c>
      <c r="I64" s="53">
        <f t="shared" si="61"/>
        <v>314.42</v>
      </c>
      <c r="J64" s="53">
        <f t="shared" si="61"/>
        <v>3422.1097999999997</v>
      </c>
      <c r="K64" s="53">
        <f t="shared" si="61"/>
        <v>2056.19</v>
      </c>
      <c r="L64" s="53">
        <f t="shared" si="61"/>
        <v>3240.6200000000003</v>
      </c>
      <c r="M64" s="53">
        <f t="shared" si="61"/>
        <v>4360.7700000000004</v>
      </c>
      <c r="N64" s="53">
        <f t="shared" si="61"/>
        <v>5069.635400000001</v>
      </c>
      <c r="O64" s="53">
        <f t="shared" si="61"/>
        <v>6566.5619999999999</v>
      </c>
      <c r="P64" s="53">
        <f t="shared" si="61"/>
        <v>3880.9480000000003</v>
      </c>
      <c r="Q64" s="53">
        <f t="shared" si="61"/>
        <v>3467.2638000000006</v>
      </c>
      <c r="R64" s="53">
        <f t="shared" si="61"/>
        <v>4309.78</v>
      </c>
      <c r="S64" s="53">
        <f t="shared" si="61"/>
        <v>4191.0636000000004</v>
      </c>
      <c r="T64" s="53">
        <f t="shared" si="61"/>
        <v>379.18</v>
      </c>
      <c r="U64" s="53">
        <f t="shared" si="61"/>
        <v>1203.5999999999999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58201.154000000002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10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D</v>
      </c>
      <c r="U66" s="55" t="str">
        <f t="shared" si="62"/>
        <v>CAJA 14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3311.43</v>
      </c>
      <c r="C67" s="57">
        <f t="shared" ref="C67:L67" si="63">C12</f>
        <v>2403.4699999999998</v>
      </c>
      <c r="D67" s="57">
        <f t="shared" si="63"/>
        <v>650.39</v>
      </c>
      <c r="E67" s="57">
        <f t="shared" si="63"/>
        <v>3035.79</v>
      </c>
      <c r="F67" s="57">
        <f t="shared" si="63"/>
        <v>1736.53</v>
      </c>
      <c r="G67" s="57">
        <f t="shared" si="63"/>
        <v>2106.88</v>
      </c>
      <c r="H67" s="57">
        <f t="shared" si="63"/>
        <v>2142.92</v>
      </c>
      <c r="I67" s="57">
        <f t="shared" si="63"/>
        <v>314.42</v>
      </c>
      <c r="J67" s="57">
        <f t="shared" si="63"/>
        <v>3363.97</v>
      </c>
      <c r="K67" s="57">
        <f t="shared" si="63"/>
        <v>2016.35</v>
      </c>
      <c r="L67" s="57">
        <f t="shared" si="63"/>
        <v>3206.53</v>
      </c>
      <c r="M67" s="57">
        <f t="shared" ref="M67:AG67" si="64">M12</f>
        <v>4295.2700000000004</v>
      </c>
      <c r="N67" s="57">
        <f t="shared" si="64"/>
        <v>4964.68</v>
      </c>
      <c r="O67" s="57">
        <f t="shared" si="64"/>
        <v>6564.86</v>
      </c>
      <c r="P67" s="57">
        <f t="shared" si="64"/>
        <v>3855.06</v>
      </c>
      <c r="Q67" s="57">
        <f t="shared" si="64"/>
        <v>3424.83</v>
      </c>
      <c r="R67" s="57">
        <f t="shared" si="64"/>
        <v>4307.18</v>
      </c>
      <c r="S67" s="57">
        <f t="shared" si="64"/>
        <v>4111.29</v>
      </c>
      <c r="T67" s="57">
        <f t="shared" si="64"/>
        <v>378.48</v>
      </c>
      <c r="U67" s="57">
        <f t="shared" si="64"/>
        <v>1192.73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57383.060000000012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3311.43</v>
      </c>
      <c r="C69" s="59">
        <f t="shared" ref="C69:L69" si="67">+C67+C68</f>
        <v>2403.4699999999998</v>
      </c>
      <c r="D69" s="59">
        <f t="shared" si="67"/>
        <v>650.39</v>
      </c>
      <c r="E69" s="59">
        <f t="shared" si="67"/>
        <v>3035.79</v>
      </c>
      <c r="F69" s="59">
        <f t="shared" si="67"/>
        <v>1736.53</v>
      </c>
      <c r="G69" s="59">
        <f t="shared" si="67"/>
        <v>2106.88</v>
      </c>
      <c r="H69" s="59">
        <f t="shared" si="67"/>
        <v>2142.92</v>
      </c>
      <c r="I69" s="59">
        <f t="shared" si="67"/>
        <v>314.42</v>
      </c>
      <c r="J69" s="59">
        <f t="shared" si="67"/>
        <v>3363.97</v>
      </c>
      <c r="K69" s="59">
        <f t="shared" si="67"/>
        <v>2016.35</v>
      </c>
      <c r="L69" s="59">
        <f t="shared" si="67"/>
        <v>3206.53</v>
      </c>
      <c r="M69" s="59">
        <f t="shared" ref="M69:AG69" si="68">+M67+M68</f>
        <v>4295.2700000000004</v>
      </c>
      <c r="N69" s="59">
        <f t="shared" si="68"/>
        <v>4964.68</v>
      </c>
      <c r="O69" s="59">
        <f t="shared" si="68"/>
        <v>6564.86</v>
      </c>
      <c r="P69" s="59">
        <f t="shared" si="68"/>
        <v>3855.06</v>
      </c>
      <c r="Q69" s="59">
        <f t="shared" si="68"/>
        <v>3424.83</v>
      </c>
      <c r="R69" s="59">
        <f t="shared" si="68"/>
        <v>4307.18</v>
      </c>
      <c r="S69" s="59">
        <f t="shared" si="68"/>
        <v>4111.29</v>
      </c>
      <c r="T69" s="59">
        <f t="shared" si="68"/>
        <v>378.48</v>
      </c>
      <c r="U69" s="59">
        <f t="shared" si="68"/>
        <v>1192.73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57383.060000000012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33.940000000000055</v>
      </c>
      <c r="C70" s="57">
        <f t="shared" si="69"/>
        <v>165.40000000000055</v>
      </c>
      <c r="D70" s="57">
        <f t="shared" si="69"/>
        <v>11.020000000000095</v>
      </c>
      <c r="E70" s="57">
        <f t="shared" si="69"/>
        <v>66.841399999999794</v>
      </c>
      <c r="F70" s="57">
        <f t="shared" si="69"/>
        <v>0</v>
      </c>
      <c r="G70" s="57">
        <f t="shared" si="69"/>
        <v>0</v>
      </c>
      <c r="H70" s="57">
        <f t="shared" si="69"/>
        <v>74.400000000000091</v>
      </c>
      <c r="I70" s="57">
        <f t="shared" si="69"/>
        <v>0</v>
      </c>
      <c r="J70" s="57">
        <f t="shared" si="69"/>
        <v>58.139799999999923</v>
      </c>
      <c r="K70" s="57">
        <f t="shared" si="69"/>
        <v>39.840000000000146</v>
      </c>
      <c r="L70" s="57">
        <f t="shared" si="69"/>
        <v>34.090000000000146</v>
      </c>
      <c r="M70" s="57">
        <f t="shared" ref="M70:AG70" si="70">+M64-M69</f>
        <v>65.5</v>
      </c>
      <c r="N70" s="57">
        <f t="shared" si="70"/>
        <v>104.95540000000074</v>
      </c>
      <c r="O70" s="57">
        <f t="shared" si="70"/>
        <v>1.7020000000002256</v>
      </c>
      <c r="P70" s="57">
        <f t="shared" si="70"/>
        <v>25.888000000000375</v>
      </c>
      <c r="Q70" s="57">
        <f t="shared" si="70"/>
        <v>42.433800000000701</v>
      </c>
      <c r="R70" s="57">
        <f t="shared" si="70"/>
        <v>2.5999999999994543</v>
      </c>
      <c r="S70" s="57">
        <f t="shared" si="70"/>
        <v>79.773600000000442</v>
      </c>
      <c r="T70" s="57">
        <f t="shared" si="70"/>
        <v>0.69999999999998863</v>
      </c>
      <c r="U70" s="57">
        <f t="shared" si="70"/>
        <v>10.869999999999891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818.09400000000255</v>
      </c>
    </row>
    <row r="71" spans="1:34" ht="101.25" customHeight="1" x14ac:dyDescent="0.25">
      <c r="A71" s="77" t="s">
        <v>96</v>
      </c>
      <c r="B71" s="14" t="s">
        <v>121</v>
      </c>
      <c r="C71" s="14" t="s">
        <v>122</v>
      </c>
      <c r="D71" s="14" t="s">
        <v>124</v>
      </c>
      <c r="E71" s="14" t="s">
        <v>127</v>
      </c>
      <c r="F71" s="14"/>
      <c r="G71" s="14"/>
      <c r="H71" s="14" t="s">
        <v>129</v>
      </c>
      <c r="I71" s="14"/>
      <c r="J71" s="14" t="s">
        <v>131</v>
      </c>
      <c r="K71" s="14" t="s">
        <v>132</v>
      </c>
      <c r="L71" s="14" t="s">
        <v>133</v>
      </c>
      <c r="M71" s="29" t="s">
        <v>136</v>
      </c>
      <c r="N71" s="29" t="s">
        <v>139</v>
      </c>
      <c r="O71" s="29"/>
      <c r="P71" s="29" t="s">
        <v>141</v>
      </c>
      <c r="Q71" s="29" t="s">
        <v>143</v>
      </c>
      <c r="R71" s="29"/>
      <c r="S71" s="29" t="s">
        <v>144</v>
      </c>
      <c r="T71" s="29"/>
      <c r="U71" s="29" t="s">
        <v>146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123</v>
      </c>
      <c r="D72" s="12" t="s">
        <v>125</v>
      </c>
      <c r="E72" s="15" t="s">
        <v>128</v>
      </c>
      <c r="H72" s="12" t="s">
        <v>130</v>
      </c>
      <c r="L72" s="12" t="s">
        <v>134</v>
      </c>
      <c r="M72" s="12" t="s">
        <v>137</v>
      </c>
      <c r="N72" s="12" t="s">
        <v>140</v>
      </c>
      <c r="P72" s="12" t="s">
        <v>142</v>
      </c>
      <c r="S72" s="12" t="s">
        <v>145</v>
      </c>
      <c r="AH72" s="47"/>
    </row>
    <row r="73" spans="1:34" x14ac:dyDescent="0.25">
      <c r="D73" s="12" t="s">
        <v>126</v>
      </c>
      <c r="L73" s="12" t="s">
        <v>135</v>
      </c>
      <c r="M73" s="12" t="s">
        <v>138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H52" sqref="AH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12145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>
        <v>4.38</v>
      </c>
    </row>
    <row r="9" spans="1:36" x14ac:dyDescent="0.25">
      <c r="A9" s="1" t="s">
        <v>22</v>
      </c>
      <c r="B9" s="24">
        <v>4.42</v>
      </c>
      <c r="C9" s="1" t="s">
        <v>39</v>
      </c>
      <c r="D9" s="24">
        <v>4.42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1853.14</v>
      </c>
      <c r="C12" s="26">
        <v>2138.3000000000002</v>
      </c>
      <c r="D12" s="26">
        <v>871.73</v>
      </c>
      <c r="E12" s="26">
        <v>980.12</v>
      </c>
      <c r="F12" s="26">
        <v>1138.8499999999999</v>
      </c>
      <c r="G12" s="26">
        <v>767.01</v>
      </c>
      <c r="H12" s="26">
        <v>1475.72</v>
      </c>
      <c r="I12" s="26">
        <v>3559.19</v>
      </c>
      <c r="J12" s="26">
        <v>3630.38</v>
      </c>
      <c r="K12" s="26">
        <v>2416.7199999999998</v>
      </c>
      <c r="L12" s="26">
        <v>2392.7399999999998</v>
      </c>
      <c r="M12" s="26">
        <v>2720.61</v>
      </c>
      <c r="N12" s="26">
        <v>1695.4</v>
      </c>
      <c r="O12" s="26">
        <v>2821.25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28461.160000000003</v>
      </c>
      <c r="AI12" s="26">
        <v>28736.41</v>
      </c>
      <c r="AJ12" s="69">
        <f>+AI12-AH12</f>
        <v>275.24999999999636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>
        <v>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>
        <v>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0</v>
      </c>
      <c r="E15" s="23">
        <v>5.5</v>
      </c>
      <c r="F15" s="23">
        <v>35</v>
      </c>
      <c r="G15" s="23">
        <v>84</v>
      </c>
      <c r="H15" s="23">
        <v>0</v>
      </c>
      <c r="I15" s="23"/>
      <c r="J15" s="23"/>
      <c r="K15" s="23">
        <v>167.7</v>
      </c>
      <c r="L15" s="23">
        <v>227</v>
      </c>
      <c r="M15" s="23">
        <v>149.5</v>
      </c>
      <c r="N15" s="23">
        <v>102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770.7</v>
      </c>
    </row>
    <row r="16" spans="1:36" s="32" customFormat="1" x14ac:dyDescent="0.25">
      <c r="A16" s="30" t="s">
        <v>20</v>
      </c>
      <c r="B16" s="31">
        <v>160</v>
      </c>
      <c r="C16" s="31">
        <v>311</v>
      </c>
      <c r="D16" s="31">
        <v>0</v>
      </c>
      <c r="E16" s="31">
        <v>0</v>
      </c>
      <c r="F16" s="31">
        <v>0</v>
      </c>
      <c r="G16" s="31">
        <v>0</v>
      </c>
      <c r="H16" s="31">
        <v>184</v>
      </c>
      <c r="I16" s="31">
        <v>398</v>
      </c>
      <c r="J16" s="31">
        <v>516</v>
      </c>
      <c r="K16" s="31">
        <v>20</v>
      </c>
      <c r="L16" s="31">
        <v>0</v>
      </c>
      <c r="M16" s="31"/>
      <c r="N16" s="31">
        <v>25</v>
      </c>
      <c r="O16" s="31">
        <v>308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1922</v>
      </c>
      <c r="AJ16" s="70"/>
    </row>
    <row r="17" spans="1:36" s="47" customFormat="1" x14ac:dyDescent="0.25">
      <c r="A17" s="46" t="s">
        <v>27</v>
      </c>
      <c r="B17" s="22">
        <f>B16*$B$8</f>
        <v>700.8</v>
      </c>
      <c r="C17" s="22">
        <f>C16*$B$8</f>
        <v>1362.18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805.92</v>
      </c>
      <c r="I17" s="22">
        <f t="shared" si="2"/>
        <v>1743.24</v>
      </c>
      <c r="J17" s="22">
        <f t="shared" si="2"/>
        <v>2260.08</v>
      </c>
      <c r="K17" s="22">
        <f t="shared" si="2"/>
        <v>87.6</v>
      </c>
      <c r="L17" s="22">
        <f t="shared" si="2"/>
        <v>0</v>
      </c>
      <c r="M17" s="22">
        <f t="shared" si="2"/>
        <v>0</v>
      </c>
      <c r="N17" s="22">
        <f t="shared" si="2"/>
        <v>109.5</v>
      </c>
      <c r="O17" s="22">
        <f t="shared" si="2"/>
        <v>1349.04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8418.36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>
        <v>202</v>
      </c>
      <c r="J18" s="33">
        <v>115</v>
      </c>
      <c r="K18" s="33"/>
      <c r="L18" s="33"/>
      <c r="M18" s="33"/>
      <c r="N18" s="33"/>
      <c r="O18" s="33">
        <v>98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892.84</v>
      </c>
      <c r="J19" s="22">
        <f t="shared" si="3"/>
        <v>508.3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433.15999999999997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1834.3000000000002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160</v>
      </c>
      <c r="C22" s="20">
        <f t="shared" ref="C22:AG23" si="5">+C16+C18+C20</f>
        <v>311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184</v>
      </c>
      <c r="I22" s="20">
        <f t="shared" si="5"/>
        <v>600</v>
      </c>
      <c r="J22" s="20">
        <f t="shared" si="5"/>
        <v>631</v>
      </c>
      <c r="K22" s="20">
        <f t="shared" si="5"/>
        <v>20</v>
      </c>
      <c r="L22" s="20">
        <f t="shared" si="5"/>
        <v>0</v>
      </c>
      <c r="M22" s="20">
        <f t="shared" si="5"/>
        <v>0</v>
      </c>
      <c r="N22" s="20">
        <f t="shared" si="5"/>
        <v>25</v>
      </c>
      <c r="O22" s="20">
        <f t="shared" si="5"/>
        <v>406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2337</v>
      </c>
    </row>
    <row r="23" spans="1:36" s="47" customFormat="1" x14ac:dyDescent="0.25">
      <c r="A23" s="48" t="s">
        <v>26</v>
      </c>
      <c r="B23" s="19">
        <f>+B17+B19+B21</f>
        <v>700.8</v>
      </c>
      <c r="C23" s="19">
        <f t="shared" si="5"/>
        <v>1362.18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805.92</v>
      </c>
      <c r="I23" s="19">
        <f t="shared" si="5"/>
        <v>2636.08</v>
      </c>
      <c r="J23" s="19">
        <f t="shared" si="5"/>
        <v>2768.38</v>
      </c>
      <c r="K23" s="19">
        <f t="shared" si="5"/>
        <v>87.6</v>
      </c>
      <c r="L23" s="19">
        <f t="shared" si="5"/>
        <v>0</v>
      </c>
      <c r="M23" s="19">
        <f t="shared" si="5"/>
        <v>0</v>
      </c>
      <c r="N23" s="19">
        <f t="shared" si="5"/>
        <v>109.5</v>
      </c>
      <c r="O23" s="19">
        <f t="shared" si="5"/>
        <v>1782.1999999999998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10252.66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5.26</v>
      </c>
      <c r="C40" s="36"/>
      <c r="D40" s="36"/>
      <c r="E40" s="36"/>
      <c r="F40" s="36"/>
      <c r="G40" s="36"/>
      <c r="H40" s="36"/>
      <c r="I40" s="36"/>
      <c r="J40" s="36"/>
      <c r="K40" s="36"/>
      <c r="L40" s="36">
        <v>0</v>
      </c>
      <c r="M40" s="36"/>
      <c r="N40" s="36"/>
      <c r="O40" s="36">
        <v>11.13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16.39</v>
      </c>
    </row>
    <row r="41" spans="1:34" s="47" customFormat="1" x14ac:dyDescent="0.25">
      <c r="A41" s="46" t="s">
        <v>44</v>
      </c>
      <c r="B41" s="22">
        <f>B40*$B$8</f>
        <v>23.038799999999998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48.749400000000001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71.788200000000003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>
        <v>8.6999999999999993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8.6999999999999993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38.453999999999994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38.453999999999994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5.26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8.6999999999999993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11.13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25.09</v>
      </c>
    </row>
    <row r="47" spans="1:34" s="47" customFormat="1" x14ac:dyDescent="0.25">
      <c r="A47" s="48" t="s">
        <v>48</v>
      </c>
      <c r="B47" s="19">
        <f>+B41+B43+B45</f>
        <v>23.038799999999998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38.453999999999994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48.749400000000001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110.2422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1026.4100000000001</v>
      </c>
      <c r="C49" s="44">
        <v>524.16999999999996</v>
      </c>
      <c r="D49" s="44">
        <v>442.23</v>
      </c>
      <c r="E49" s="44">
        <v>788.9</v>
      </c>
      <c r="F49" s="44">
        <v>727.23</v>
      </c>
      <c r="G49" s="44">
        <v>686.99</v>
      </c>
      <c r="H49" s="44">
        <v>613.1</v>
      </c>
      <c r="I49" s="44">
        <v>566.11</v>
      </c>
      <c r="J49" s="44">
        <v>497.55</v>
      </c>
      <c r="K49" s="44">
        <v>1874.18</v>
      </c>
      <c r="L49" s="44">
        <v>1732.02</v>
      </c>
      <c r="M49" s="45">
        <v>2553.4</v>
      </c>
      <c r="N49" s="45">
        <v>1471.65</v>
      </c>
      <c r="O49" s="45">
        <v>774.21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14278.150000000001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>
        <v>294.94</v>
      </c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294.94</v>
      </c>
    </row>
    <row r="52" spans="1:34" x14ac:dyDescent="0.25">
      <c r="A52" s="17" t="s">
        <v>147</v>
      </c>
      <c r="B52" s="44">
        <v>67.63</v>
      </c>
      <c r="C52" s="44">
        <v>84.64</v>
      </c>
      <c r="D52" s="44"/>
      <c r="E52" s="44"/>
      <c r="F52" s="44">
        <v>209.64</v>
      </c>
      <c r="G52" s="44"/>
      <c r="H52" s="44"/>
      <c r="I52" s="44">
        <v>308.10000000000002</v>
      </c>
      <c r="J52" s="44">
        <v>352.03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1022.04</v>
      </c>
    </row>
    <row r="53" spans="1:34" x14ac:dyDescent="0.25">
      <c r="A53" s="17" t="s">
        <v>18</v>
      </c>
      <c r="B53" s="44">
        <v>73.2</v>
      </c>
      <c r="C53" s="44">
        <v>191.98</v>
      </c>
      <c r="D53" s="44">
        <v>49.91</v>
      </c>
      <c r="E53" s="44">
        <v>189.26</v>
      </c>
      <c r="F53" s="44">
        <v>0</v>
      </c>
      <c r="G53" s="44"/>
      <c r="H53" s="44">
        <v>134.28</v>
      </c>
      <c r="I53" s="44">
        <v>93.57</v>
      </c>
      <c r="J53" s="44">
        <v>185.58</v>
      </c>
      <c r="K53" s="44">
        <v>288.39</v>
      </c>
      <c r="L53" s="44">
        <v>406.9</v>
      </c>
      <c r="M53" s="45"/>
      <c r="N53" s="45"/>
      <c r="O53" s="45">
        <v>269.72000000000003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1882.7900000000002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11.38</v>
      </c>
      <c r="J54" s="44">
        <v>22.81</v>
      </c>
      <c r="K54" s="44"/>
      <c r="L54" s="44">
        <v>42.7</v>
      </c>
      <c r="M54" s="45">
        <v>17.38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94.27</v>
      </c>
    </row>
    <row r="55" spans="1:34" x14ac:dyDescent="0.25">
      <c r="A55" s="17" t="s">
        <v>52</v>
      </c>
      <c r="B55" s="44">
        <v>32.33</v>
      </c>
      <c r="C55" s="44">
        <v>48.32</v>
      </c>
      <c r="D55" s="44">
        <v>89.65</v>
      </c>
      <c r="E55" s="44">
        <v>0</v>
      </c>
      <c r="F55" s="44">
        <v>167.74</v>
      </c>
      <c r="G55" s="44"/>
      <c r="H55" s="44"/>
      <c r="I55" s="44"/>
      <c r="J55" s="44"/>
      <c r="K55" s="44"/>
      <c r="L55" s="44"/>
      <c r="M55" s="45"/>
      <c r="N55" s="45">
        <v>10.99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349.03000000000003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>
        <v>78.7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78.7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148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1923.4087999999999</v>
      </c>
      <c r="C64" s="53">
        <f t="shared" ref="C64:AG64" si="21">+C15+C23+C31+C39+C47+C48+C49+C50+C51+C52+C53+C54+C55+C56+C57+C58+C59+C60+C61+C62+C63</f>
        <v>2211.29</v>
      </c>
      <c r="D64" s="53">
        <f t="shared" si="21"/>
        <v>876.73</v>
      </c>
      <c r="E64" s="53">
        <f t="shared" si="21"/>
        <v>983.66</v>
      </c>
      <c r="F64" s="53">
        <f t="shared" si="21"/>
        <v>1139.6100000000001</v>
      </c>
      <c r="G64" s="53">
        <f t="shared" si="21"/>
        <v>770.99</v>
      </c>
      <c r="H64" s="53">
        <f t="shared" si="21"/>
        <v>1553.3</v>
      </c>
      <c r="I64" s="53">
        <f t="shared" si="21"/>
        <v>3653.6940000000004</v>
      </c>
      <c r="J64" s="53">
        <f t="shared" si="21"/>
        <v>3826.35</v>
      </c>
      <c r="K64" s="53">
        <f t="shared" si="21"/>
        <v>2417.87</v>
      </c>
      <c r="L64" s="53">
        <f t="shared" si="21"/>
        <v>2408.62</v>
      </c>
      <c r="M64" s="53">
        <f t="shared" si="21"/>
        <v>2720.28</v>
      </c>
      <c r="N64" s="53">
        <f t="shared" si="21"/>
        <v>1694.14</v>
      </c>
      <c r="O64" s="53">
        <f t="shared" si="21"/>
        <v>2953.5793999999996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29133.522199999992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1853.14</v>
      </c>
      <c r="C67" s="57">
        <f t="shared" ref="C67:L67" si="23">C12</f>
        <v>2138.3000000000002</v>
      </c>
      <c r="D67" s="57">
        <f t="shared" si="23"/>
        <v>871.73</v>
      </c>
      <c r="E67" s="57">
        <f t="shared" si="23"/>
        <v>980.12</v>
      </c>
      <c r="F67" s="57">
        <f t="shared" si="23"/>
        <v>1138.8499999999999</v>
      </c>
      <c r="G67" s="57">
        <f t="shared" si="23"/>
        <v>767.01</v>
      </c>
      <c r="H67" s="57">
        <f t="shared" si="23"/>
        <v>1475.72</v>
      </c>
      <c r="I67" s="57">
        <f t="shared" si="23"/>
        <v>3559.19</v>
      </c>
      <c r="J67" s="57">
        <f t="shared" si="23"/>
        <v>3630.38</v>
      </c>
      <c r="K67" s="57">
        <f t="shared" si="23"/>
        <v>2416.7199999999998</v>
      </c>
      <c r="L67" s="57">
        <f t="shared" si="23"/>
        <v>2392.7399999999998</v>
      </c>
      <c r="M67" s="57">
        <f t="shared" si="22"/>
        <v>2720.61</v>
      </c>
      <c r="N67" s="57">
        <f t="shared" si="22"/>
        <v>1695.4</v>
      </c>
      <c r="O67" s="57">
        <f t="shared" si="22"/>
        <v>2821.25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28461.160000000003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1865.14</v>
      </c>
      <c r="C69" s="59">
        <f t="shared" ref="C69:AG69" si="25">+C67+C68</f>
        <v>2138.3000000000002</v>
      </c>
      <c r="D69" s="59">
        <f t="shared" si="25"/>
        <v>871.73</v>
      </c>
      <c r="E69" s="59">
        <f t="shared" si="25"/>
        <v>980.12</v>
      </c>
      <c r="F69" s="59">
        <f t="shared" si="25"/>
        <v>1138.8499999999999</v>
      </c>
      <c r="G69" s="59">
        <f t="shared" si="25"/>
        <v>767.01</v>
      </c>
      <c r="H69" s="59">
        <f t="shared" si="25"/>
        <v>1475.72</v>
      </c>
      <c r="I69" s="59">
        <f t="shared" si="25"/>
        <v>3559.19</v>
      </c>
      <c r="J69" s="59">
        <f t="shared" si="25"/>
        <v>3630.38</v>
      </c>
      <c r="K69" s="59">
        <f t="shared" si="25"/>
        <v>2416.7199999999998</v>
      </c>
      <c r="L69" s="59">
        <f t="shared" si="25"/>
        <v>2392.7399999999998</v>
      </c>
      <c r="M69" s="59">
        <f t="shared" si="25"/>
        <v>2720.61</v>
      </c>
      <c r="N69" s="59">
        <f t="shared" si="25"/>
        <v>1695.4</v>
      </c>
      <c r="O69" s="59">
        <f t="shared" si="25"/>
        <v>2821.25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28473.160000000003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58.268799999999828</v>
      </c>
      <c r="C70" s="57">
        <f t="shared" si="26"/>
        <v>72.989999999999782</v>
      </c>
      <c r="D70" s="57">
        <f t="shared" si="26"/>
        <v>5</v>
      </c>
      <c r="E70" s="57">
        <f t="shared" si="26"/>
        <v>3.5399999999999636</v>
      </c>
      <c r="F70" s="57">
        <f t="shared" si="26"/>
        <v>0.76000000000021828</v>
      </c>
      <c r="G70" s="57">
        <f t="shared" si="26"/>
        <v>3.9800000000000182</v>
      </c>
      <c r="H70" s="57">
        <f t="shared" si="26"/>
        <v>77.579999999999927</v>
      </c>
      <c r="I70" s="57">
        <f t="shared" si="26"/>
        <v>94.50400000000036</v>
      </c>
      <c r="J70" s="57">
        <f t="shared" si="26"/>
        <v>195.9699999999998</v>
      </c>
      <c r="K70" s="57">
        <f t="shared" si="26"/>
        <v>1.1500000000000909</v>
      </c>
      <c r="L70" s="57">
        <f t="shared" si="26"/>
        <v>15.880000000000109</v>
      </c>
      <c r="M70" s="57">
        <f t="shared" si="26"/>
        <v>-0.32999999999992724</v>
      </c>
      <c r="N70" s="57">
        <f t="shared" si="26"/>
        <v>-1.2599999999999909</v>
      </c>
      <c r="O70" s="57">
        <f t="shared" si="26"/>
        <v>132.32939999999962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660.3621999999998</v>
      </c>
    </row>
    <row r="71" spans="1:34" ht="112.5" customHeight="1" x14ac:dyDescent="0.25">
      <c r="A71" s="77" t="s">
        <v>96</v>
      </c>
      <c r="B71" s="14" t="s">
        <v>149</v>
      </c>
      <c r="C71" s="14" t="s">
        <v>152</v>
      </c>
      <c r="D71" s="14" t="s">
        <v>154</v>
      </c>
      <c r="E71" s="14"/>
      <c r="F71" s="14"/>
      <c r="G71" s="14"/>
      <c r="H71" s="14" t="s">
        <v>156</v>
      </c>
      <c r="I71" s="14" t="s">
        <v>159</v>
      </c>
      <c r="J71" s="14" t="s">
        <v>162</v>
      </c>
      <c r="K71" s="14"/>
      <c r="L71" s="14" t="s">
        <v>164</v>
      </c>
      <c r="M71" s="29"/>
      <c r="N71" s="29"/>
      <c r="O71" s="29" t="s">
        <v>165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150</v>
      </c>
      <c r="C72" s="12" t="s">
        <v>153</v>
      </c>
      <c r="D72" s="12" t="s">
        <v>155</v>
      </c>
      <c r="H72" s="12" t="s">
        <v>157</v>
      </c>
      <c r="I72" s="12" t="s">
        <v>160</v>
      </c>
      <c r="J72" s="12" t="s">
        <v>163</v>
      </c>
      <c r="O72" s="12" t="s">
        <v>166</v>
      </c>
      <c r="AH72" s="47"/>
    </row>
    <row r="73" spans="1:34" x14ac:dyDescent="0.25">
      <c r="B73" s="12" t="s">
        <v>151</v>
      </c>
      <c r="H73" s="12" t="s">
        <v>158</v>
      </c>
      <c r="I73" s="12" t="s">
        <v>161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>
        <v>4.8600000000000003</v>
      </c>
    </row>
    <row r="9" spans="1:36" x14ac:dyDescent="0.25">
      <c r="A9" s="1" t="s">
        <v>22</v>
      </c>
      <c r="B9" s="24">
        <v>4.42</v>
      </c>
      <c r="C9" s="1" t="s">
        <v>39</v>
      </c>
      <c r="D9" s="24">
        <v>0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1151.53</v>
      </c>
      <c r="C12" s="26">
        <v>4352.8999999999996</v>
      </c>
      <c r="D12" s="26">
        <v>2357.04</v>
      </c>
      <c r="E12" s="26">
        <v>701.72</v>
      </c>
      <c r="F12" s="26">
        <v>605.62</v>
      </c>
      <c r="G12" s="26">
        <v>165.74</v>
      </c>
      <c r="H12" s="26">
        <v>498.51</v>
      </c>
      <c r="I12" s="26">
        <v>771.59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10604.65</v>
      </c>
      <c r="AI12" s="26">
        <v>10714.59</v>
      </c>
      <c r="AJ12" s="69">
        <f>+AI12-AH12</f>
        <v>109.94000000000051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9.5</v>
      </c>
      <c r="C15" s="23"/>
      <c r="D15" s="23">
        <v>328</v>
      </c>
      <c r="E15" s="23">
        <v>69.5</v>
      </c>
      <c r="F15" s="23">
        <v>8.5</v>
      </c>
      <c r="G15" s="23">
        <v>14</v>
      </c>
      <c r="H15" s="23">
        <v>5</v>
      </c>
      <c r="I15" s="23">
        <v>56.4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490.9</v>
      </c>
    </row>
    <row r="16" spans="1:36" s="32" customFormat="1" x14ac:dyDescent="0.25">
      <c r="A16" s="30" t="s">
        <v>20</v>
      </c>
      <c r="B16" s="31">
        <v>77</v>
      </c>
      <c r="C16" s="31">
        <v>788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865</v>
      </c>
      <c r="AJ16" s="70"/>
    </row>
    <row r="17" spans="1:36" s="47" customFormat="1" x14ac:dyDescent="0.25">
      <c r="A17" s="46" t="s">
        <v>27</v>
      </c>
      <c r="B17" s="22">
        <f>B16*$B$8</f>
        <v>337.26</v>
      </c>
      <c r="C17" s="22">
        <f>C16*$B$8</f>
        <v>3451.44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3788.7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77</v>
      </c>
      <c r="C22" s="20">
        <f t="shared" ref="C22:AG23" si="5">+C16+C18+C20</f>
        <v>788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865</v>
      </c>
    </row>
    <row r="23" spans="1:36" s="47" customFormat="1" x14ac:dyDescent="0.25">
      <c r="A23" s="48" t="s">
        <v>26</v>
      </c>
      <c r="B23" s="19">
        <f>+B17+B19+B21</f>
        <v>337.26</v>
      </c>
      <c r="C23" s="19">
        <f t="shared" si="5"/>
        <v>3451.44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3788.7</v>
      </c>
    </row>
    <row r="24" spans="1:36" x14ac:dyDescent="0.25">
      <c r="A24" s="13" t="s">
        <v>28</v>
      </c>
      <c r="B24" s="34"/>
      <c r="C24" s="34">
        <v>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48.6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48.6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10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48.6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48.6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46.9</v>
      </c>
      <c r="D40" s="36">
        <v>26.22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73.12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205.422</v>
      </c>
      <c r="D41" s="22">
        <f t="shared" si="16"/>
        <v>114.8436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320.26560000000001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46.9</v>
      </c>
      <c r="D46" s="20">
        <f t="shared" si="19"/>
        <v>26.22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73.12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205.422</v>
      </c>
      <c r="D47" s="19">
        <f t="shared" si="19"/>
        <v>114.8436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320.26560000000001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501.77</v>
      </c>
      <c r="C49" s="44">
        <v>732.47</v>
      </c>
      <c r="D49" s="44">
        <v>1470.28</v>
      </c>
      <c r="E49" s="44">
        <v>439.14</v>
      </c>
      <c r="F49" s="44">
        <v>515.26</v>
      </c>
      <c r="G49" s="44">
        <v>123.9</v>
      </c>
      <c r="H49" s="44">
        <v>424.04</v>
      </c>
      <c r="I49" s="44">
        <v>734.38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4941.2400000000007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312.29000000000002</v>
      </c>
      <c r="C53" s="44">
        <v>167.25</v>
      </c>
      <c r="D53" s="44">
        <v>422.46</v>
      </c>
      <c r="E53" s="44">
        <v>193.44</v>
      </c>
      <c r="F53" s="44">
        <v>80.569999999999993</v>
      </c>
      <c r="G53" s="44">
        <v>27.84</v>
      </c>
      <c r="H53" s="44">
        <v>69.47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1273.32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1160.82</v>
      </c>
      <c r="C64" s="53">
        <f t="shared" ref="C64:AG64" si="21">+C15+C23+C31+C39+C47+C48+C49+C50+C51+C52+C53+C54+C55+C56+C57+C58+C59+C60+C61+C62+C63</f>
        <v>4605.1819999999998</v>
      </c>
      <c r="D64" s="53">
        <f t="shared" si="21"/>
        <v>2335.5835999999999</v>
      </c>
      <c r="E64" s="53">
        <f t="shared" si="21"/>
        <v>702.07999999999993</v>
      </c>
      <c r="F64" s="53">
        <f t="shared" si="21"/>
        <v>604.32999999999993</v>
      </c>
      <c r="G64" s="53">
        <f t="shared" si="21"/>
        <v>165.74</v>
      </c>
      <c r="H64" s="53">
        <f t="shared" si="21"/>
        <v>498.51</v>
      </c>
      <c r="I64" s="53">
        <f t="shared" si="21"/>
        <v>790.78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10863.025600000001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1151.53</v>
      </c>
      <c r="C67" s="57">
        <f t="shared" ref="C67:L67" si="23">C12</f>
        <v>4352.8999999999996</v>
      </c>
      <c r="D67" s="57">
        <f t="shared" si="23"/>
        <v>2357.04</v>
      </c>
      <c r="E67" s="57">
        <f t="shared" si="23"/>
        <v>701.72</v>
      </c>
      <c r="F67" s="57">
        <f t="shared" si="23"/>
        <v>605.62</v>
      </c>
      <c r="G67" s="57">
        <f t="shared" si="23"/>
        <v>165.74</v>
      </c>
      <c r="H67" s="57">
        <f t="shared" si="23"/>
        <v>498.51</v>
      </c>
      <c r="I67" s="57">
        <f t="shared" si="23"/>
        <v>771.59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10604.65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1151.53</v>
      </c>
      <c r="C69" s="59">
        <f t="shared" ref="C69:AG69" si="25">+C67+C68</f>
        <v>4352.8999999999996</v>
      </c>
      <c r="D69" s="59">
        <f t="shared" si="25"/>
        <v>2357.04</v>
      </c>
      <c r="E69" s="59">
        <f t="shared" si="25"/>
        <v>701.72</v>
      </c>
      <c r="F69" s="59">
        <f t="shared" si="25"/>
        <v>605.62</v>
      </c>
      <c r="G69" s="59">
        <f t="shared" si="25"/>
        <v>165.74</v>
      </c>
      <c r="H69" s="59">
        <f t="shared" si="25"/>
        <v>498.51</v>
      </c>
      <c r="I69" s="59">
        <f t="shared" si="25"/>
        <v>771.59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10604.65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9.2899999999999636</v>
      </c>
      <c r="C70" s="57">
        <f t="shared" si="26"/>
        <v>252.28200000000015</v>
      </c>
      <c r="D70" s="57">
        <f t="shared" si="26"/>
        <v>-21.456400000000031</v>
      </c>
      <c r="E70" s="57">
        <f t="shared" si="26"/>
        <v>0.35999999999989996</v>
      </c>
      <c r="F70" s="57">
        <f t="shared" si="26"/>
        <v>-1.2900000000000773</v>
      </c>
      <c r="G70" s="57">
        <f t="shared" si="26"/>
        <v>0</v>
      </c>
      <c r="H70" s="57">
        <f t="shared" si="26"/>
        <v>0</v>
      </c>
      <c r="I70" s="57">
        <f t="shared" si="26"/>
        <v>19.189999999999941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258.37559999999985</v>
      </c>
    </row>
    <row r="71" spans="1:34" ht="95.25" customHeight="1" x14ac:dyDescent="0.25">
      <c r="A71" s="77" t="s">
        <v>96</v>
      </c>
      <c r="B71" s="14"/>
      <c r="C71" s="14"/>
      <c r="D71" s="14" t="s">
        <v>167</v>
      </c>
      <c r="E71" s="14"/>
      <c r="F71" s="14"/>
      <c r="G71" s="14"/>
      <c r="H71" s="14"/>
      <c r="I71" s="14" t="s">
        <v>169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168</v>
      </c>
      <c r="I72" s="12" t="s">
        <v>170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1950.28</v>
      </c>
      <c r="C12" s="26">
        <v>3371</v>
      </c>
      <c r="D12" s="26">
        <v>1136.83</v>
      </c>
      <c r="E12" s="26">
        <v>1202.02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7660.1299999999992</v>
      </c>
      <c r="AI12" s="26">
        <v>7695.07</v>
      </c>
      <c r="AJ12" s="69">
        <f>+AI12-AH12</f>
        <v>34.940000000000509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196</v>
      </c>
      <c r="C15" s="23">
        <v>97</v>
      </c>
      <c r="D15" s="23">
        <v>251</v>
      </c>
      <c r="E15" s="23">
        <v>201.5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745.5</v>
      </c>
    </row>
    <row r="16" spans="1:36" s="32" customFormat="1" x14ac:dyDescent="0.25">
      <c r="A16" s="30" t="s">
        <v>20</v>
      </c>
      <c r="B16" s="31">
        <v>84</v>
      </c>
      <c r="C16" s="31">
        <v>262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346</v>
      </c>
      <c r="AJ16" s="70"/>
    </row>
    <row r="17" spans="1:36" s="47" customFormat="1" x14ac:dyDescent="0.25">
      <c r="A17" s="46" t="s">
        <v>27</v>
      </c>
      <c r="B17" s="22">
        <f>B16*$B$8</f>
        <v>367.92</v>
      </c>
      <c r="C17" s="22">
        <f>C16*$B$8</f>
        <v>1147.56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1515.48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84</v>
      </c>
      <c r="C22" s="20">
        <f t="shared" ref="C22:AG23" si="5">+C16+C18+C20</f>
        <v>262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346</v>
      </c>
    </row>
    <row r="23" spans="1:36" s="47" customFormat="1" x14ac:dyDescent="0.25">
      <c r="A23" s="48" t="s">
        <v>26</v>
      </c>
      <c r="B23" s="19">
        <f>+B17+B19+B21</f>
        <v>367.92</v>
      </c>
      <c r="C23" s="19">
        <f t="shared" si="5"/>
        <v>1147.56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1515.48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12.45</v>
      </c>
      <c r="C40" s="36">
        <v>10.210000000000001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22.66</v>
      </c>
    </row>
    <row r="41" spans="1:34" s="47" customFormat="1" x14ac:dyDescent="0.25">
      <c r="A41" s="46" t="s">
        <v>44</v>
      </c>
      <c r="B41" s="22">
        <f>B40*$B$8</f>
        <v>54.530999999999999</v>
      </c>
      <c r="C41" s="22">
        <f t="shared" ref="C41:AG41" si="16">C40*$B$8</f>
        <v>44.719799999999999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99.250799999999998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12.45</v>
      </c>
      <c r="C46" s="20">
        <f t="shared" ref="C46:AG47" si="19">+C40+C42+C44</f>
        <v>10.210000000000001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22.66</v>
      </c>
    </row>
    <row r="47" spans="1:34" s="47" customFormat="1" x14ac:dyDescent="0.25">
      <c r="A47" s="48" t="s">
        <v>48</v>
      </c>
      <c r="B47" s="19">
        <f>+B41+B43+B45</f>
        <v>54.530999999999999</v>
      </c>
      <c r="C47" s="19">
        <f t="shared" si="19"/>
        <v>44.719799999999999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99.250799999999998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927.33</v>
      </c>
      <c r="C49" s="44">
        <v>1677.18</v>
      </c>
      <c r="D49" s="44">
        <v>647.65</v>
      </c>
      <c r="E49" s="44">
        <v>818.31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4070.4700000000003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401.38</v>
      </c>
      <c r="C53" s="44">
        <v>436.67</v>
      </c>
      <c r="D53" s="44">
        <v>220.33</v>
      </c>
      <c r="E53" s="44">
        <v>183.35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1241.7299999999998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16.350000000000001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16.350000000000001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1947.1610000000001</v>
      </c>
      <c r="C64" s="53">
        <f t="shared" ref="C64:AG64" si="21">+C15+C23+C31+C39+C47+C48+C49+C50+C51+C52+C53+C54+C55+C56+C57+C58+C59+C60+C61+C62+C63</f>
        <v>3403.1298000000002</v>
      </c>
      <c r="D64" s="53">
        <f t="shared" si="21"/>
        <v>1135.33</v>
      </c>
      <c r="E64" s="53">
        <f t="shared" si="21"/>
        <v>1203.1599999999999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7688.7808000000005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1950.28</v>
      </c>
      <c r="C67" s="57">
        <f t="shared" ref="C67:L67" si="23">C12</f>
        <v>3371</v>
      </c>
      <c r="D67" s="57">
        <f t="shared" si="23"/>
        <v>1136.83</v>
      </c>
      <c r="E67" s="57">
        <f t="shared" si="23"/>
        <v>1202.02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7660.1299999999992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1950.28</v>
      </c>
      <c r="C69" s="59">
        <f t="shared" ref="C69:AG69" si="25">+C67+C68</f>
        <v>3371</v>
      </c>
      <c r="D69" s="59">
        <f t="shared" si="25"/>
        <v>1136.83</v>
      </c>
      <c r="E69" s="59">
        <f t="shared" si="25"/>
        <v>1202.02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7660.1299999999992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-3.1189999999999145</v>
      </c>
      <c r="C70" s="57">
        <f t="shared" si="26"/>
        <v>32.129800000000159</v>
      </c>
      <c r="D70" s="57">
        <f t="shared" si="26"/>
        <v>-1.5</v>
      </c>
      <c r="E70" s="57">
        <f t="shared" si="26"/>
        <v>1.1399999999998727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28.650800000000118</v>
      </c>
    </row>
    <row r="71" spans="1:34" ht="107.25" customHeight="1" x14ac:dyDescent="0.25">
      <c r="A71" s="77" t="s">
        <v>96</v>
      </c>
      <c r="B71" s="14"/>
      <c r="C71" s="14" t="s">
        <v>171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1380.09</v>
      </c>
      <c r="C12" s="26">
        <v>1841.92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3222.01</v>
      </c>
      <c r="AI12" s="26">
        <v>3250.1</v>
      </c>
      <c r="AJ12" s="69">
        <f>+AI12-AH12</f>
        <v>28.089999999999691</v>
      </c>
    </row>
    <row r="13" spans="1:36" ht="19.5" customHeight="1" x14ac:dyDescent="0.25">
      <c r="A13" s="25" t="s">
        <v>117</v>
      </c>
      <c r="B13" s="26">
        <v>48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72</v>
      </c>
      <c r="AI13" s="26"/>
      <c r="AJ13" s="69">
        <f>+AI13-AH13</f>
        <v>-72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91.5</v>
      </c>
      <c r="C15" s="23">
        <v>53.5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</v>
      </c>
    </row>
    <row r="16" spans="1:36" s="32" customFormat="1" x14ac:dyDescent="0.25">
      <c r="A16" s="30" t="s">
        <v>20</v>
      </c>
      <c r="B16" s="31">
        <v>70</v>
      </c>
      <c r="C16" s="31">
        <v>127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197</v>
      </c>
      <c r="AJ16" s="70"/>
    </row>
    <row r="17" spans="1:36" s="47" customFormat="1" x14ac:dyDescent="0.25">
      <c r="A17" s="46" t="s">
        <v>27</v>
      </c>
      <c r="B17" s="22">
        <f>B16*$B$8</f>
        <v>306.59999999999997</v>
      </c>
      <c r="C17" s="22">
        <f>C16*$B$8</f>
        <v>556.26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862.8599999999999</v>
      </c>
    </row>
    <row r="18" spans="1:36" s="32" customFormat="1" x14ac:dyDescent="0.25">
      <c r="A18" s="30" t="s">
        <v>23</v>
      </c>
      <c r="B18" s="33"/>
      <c r="C18" s="33">
        <v>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13.26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13.26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130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200</v>
      </c>
    </row>
    <row r="23" spans="1:36" s="47" customFormat="1" x14ac:dyDescent="0.25">
      <c r="A23" s="48" t="s">
        <v>26</v>
      </c>
      <c r="B23" s="19">
        <f>+B17+B19+B21</f>
        <v>306.59999999999997</v>
      </c>
      <c r="C23" s="19">
        <f t="shared" si="5"/>
        <v>569.52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876.11999999999989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9.8000000000000007</v>
      </c>
      <c r="C32" s="36">
        <v>16.760000000000002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26.560000000000002</v>
      </c>
    </row>
    <row r="33" spans="1:34" s="47" customFormat="1" x14ac:dyDescent="0.25">
      <c r="A33" s="46" t="s">
        <v>35</v>
      </c>
      <c r="B33" s="22">
        <f>B32*$B$8</f>
        <v>42.923999999999999</v>
      </c>
      <c r="C33" s="22">
        <f t="shared" ref="C33:AG33" si="12">C32*$B$8</f>
        <v>73.408799999999999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116.33279999999999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9.8000000000000007</v>
      </c>
      <c r="C38" s="20">
        <f t="shared" ref="C38:AG39" si="15">+C32+C34+C36</f>
        <v>16.760000000000002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26.560000000000002</v>
      </c>
    </row>
    <row r="39" spans="1:34" s="47" customFormat="1" x14ac:dyDescent="0.25">
      <c r="A39" s="48" t="s">
        <v>42</v>
      </c>
      <c r="B39" s="19">
        <f>+B33+B35+B37</f>
        <v>42.923999999999999</v>
      </c>
      <c r="C39" s="19">
        <f t="shared" si="15"/>
        <v>73.408799999999999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116.33279999999999</v>
      </c>
    </row>
    <row r="40" spans="1:34" x14ac:dyDescent="0.25">
      <c r="A40" s="13" t="s">
        <v>43</v>
      </c>
      <c r="B40" s="36">
        <v>3.97</v>
      </c>
      <c r="C40" s="36">
        <v>7.16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11.13</v>
      </c>
    </row>
    <row r="41" spans="1:34" s="47" customFormat="1" x14ac:dyDescent="0.25">
      <c r="A41" s="46" t="s">
        <v>44</v>
      </c>
      <c r="B41" s="22">
        <f>B40*$B$8</f>
        <v>17.3886</v>
      </c>
      <c r="C41" s="22">
        <f t="shared" ref="C41:AG41" si="16">C40*$B$8</f>
        <v>31.360800000000001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48.749400000000001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3.97</v>
      </c>
      <c r="C46" s="20">
        <f t="shared" ref="C46:AG47" si="19">+C40+C42+C44</f>
        <v>7.16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11.13</v>
      </c>
    </row>
    <row r="47" spans="1:34" s="47" customFormat="1" x14ac:dyDescent="0.25">
      <c r="A47" s="48" t="s">
        <v>48</v>
      </c>
      <c r="B47" s="19">
        <f>+B41+B43+B45</f>
        <v>17.3886</v>
      </c>
      <c r="C47" s="19">
        <f t="shared" si="19"/>
        <v>31.360800000000001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48.749400000000001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923.18</v>
      </c>
      <c r="C49" s="44">
        <v>797.76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1720.94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63.08</v>
      </c>
      <c r="C53" s="44">
        <v>140.87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203.95</v>
      </c>
    </row>
    <row r="54" spans="1:34" x14ac:dyDescent="0.25">
      <c r="A54" s="17" t="s">
        <v>114</v>
      </c>
      <c r="B54" s="44"/>
      <c r="C54" s="44">
        <v>218.22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218.22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1444.6725999999999</v>
      </c>
      <c r="C64" s="53">
        <f t="shared" ref="C64:AG64" si="21">+C15+C23+C31+C39+C47+C48+C49+C50+C51+C52+C53+C54+C55+C56+C57+C58+C59+C60+C61+C62+C63</f>
        <v>1884.6396000000002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3329.3122000000003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1380.09</v>
      </c>
      <c r="C67" s="57">
        <f t="shared" ref="C67:L67" si="23">C12</f>
        <v>1841.92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3222.01</v>
      </c>
    </row>
    <row r="68" spans="1:34" s="47" customFormat="1" x14ac:dyDescent="0.25">
      <c r="A68" s="58" t="s">
        <v>93</v>
      </c>
      <c r="B68" s="59">
        <f t="shared" ref="B68:AG68" si="24">+B13+B14</f>
        <v>54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78</v>
      </c>
    </row>
    <row r="69" spans="1:34" s="47" customFormat="1" x14ac:dyDescent="0.25">
      <c r="A69" s="58" t="s">
        <v>94</v>
      </c>
      <c r="B69" s="59">
        <f>+B67+B68</f>
        <v>1434.09</v>
      </c>
      <c r="C69" s="59">
        <f t="shared" ref="C69:AG69" si="25">+C67+C68</f>
        <v>1865.92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3300.01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10.582599999999957</v>
      </c>
      <c r="C70" s="57">
        <f t="shared" si="26"/>
        <v>18.719600000000128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29.302200000000084</v>
      </c>
    </row>
    <row r="71" spans="1:34" ht="102.75" customHeight="1" x14ac:dyDescent="0.25">
      <c r="A71" s="77" t="s">
        <v>96</v>
      </c>
      <c r="B71" s="14" t="s">
        <v>172</v>
      </c>
      <c r="C71" s="14" t="s">
        <v>175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173</v>
      </c>
      <c r="AH72" s="47"/>
    </row>
    <row r="73" spans="1:34" x14ac:dyDescent="0.25">
      <c r="B73" s="12" t="s">
        <v>174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G61" sqref="G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540.47</v>
      </c>
      <c r="C12" s="26">
        <v>2425.59</v>
      </c>
      <c r="D12" s="26">
        <v>237.41</v>
      </c>
      <c r="E12" s="26">
        <v>1805.34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5008.8100000000004</v>
      </c>
      <c r="AI12" s="26">
        <v>5008.8100000000004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32.5</v>
      </c>
      <c r="E15" s="23">
        <v>63.5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</v>
      </c>
    </row>
    <row r="16" spans="1:36" s="32" customFormat="1" x14ac:dyDescent="0.25">
      <c r="A16" s="30" t="s">
        <v>20</v>
      </c>
      <c r="B16" s="31">
        <v>40</v>
      </c>
      <c r="C16" s="31">
        <v>273</v>
      </c>
      <c r="D16" s="31">
        <v>1</v>
      </c>
      <c r="E16" s="31">
        <v>192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506</v>
      </c>
      <c r="AJ16" s="70"/>
    </row>
    <row r="17" spans="1:36" s="47" customFormat="1" x14ac:dyDescent="0.25">
      <c r="A17" s="46" t="s">
        <v>27</v>
      </c>
      <c r="B17" s="22">
        <f>B16*$B$8</f>
        <v>174.8</v>
      </c>
      <c r="C17" s="22">
        <f>C16*$B$8</f>
        <v>1193.01</v>
      </c>
      <c r="D17" s="22">
        <f t="shared" ref="D17:AG17" si="2">D16*$B$8</f>
        <v>4.37</v>
      </c>
      <c r="E17" s="22">
        <f t="shared" si="2"/>
        <v>839.04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2211.2199999999998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273</v>
      </c>
      <c r="D22" s="20">
        <f t="shared" si="5"/>
        <v>1</v>
      </c>
      <c r="E22" s="20">
        <f t="shared" si="5"/>
        <v>192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506</v>
      </c>
    </row>
    <row r="23" spans="1:36" s="47" customFormat="1" x14ac:dyDescent="0.25">
      <c r="A23" s="48" t="s">
        <v>26</v>
      </c>
      <c r="B23" s="19">
        <f>+B17+B19+B21</f>
        <v>174.8</v>
      </c>
      <c r="C23" s="19">
        <f t="shared" si="5"/>
        <v>1193.01</v>
      </c>
      <c r="D23" s="19">
        <f t="shared" si="5"/>
        <v>4.37</v>
      </c>
      <c r="E23" s="19">
        <f t="shared" si="5"/>
        <v>839.04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2211.2199999999998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15.5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67.734999999999999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67.734999999999999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15.5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67.734999999999999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67.734999999999999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314.51</v>
      </c>
      <c r="C49" s="44">
        <v>1149.22</v>
      </c>
      <c r="D49" s="44">
        <v>131.63</v>
      </c>
      <c r="E49" s="44">
        <v>909.32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2504.6800000000003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55.89</v>
      </c>
      <c r="C53" s="44">
        <v>116.97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172.86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545.20000000000005</v>
      </c>
      <c r="C64" s="53">
        <f t="shared" ref="C64:AG64" si="21">+C15+C23+C31+C39+C47+C48+C49+C50+C51+C52+C53+C54+C55+C56+C57+C58+C59+C60+C61+C62+C63</f>
        <v>2459.1999999999998</v>
      </c>
      <c r="D64" s="53">
        <f t="shared" si="21"/>
        <v>236.23499999999999</v>
      </c>
      <c r="E64" s="53">
        <f t="shared" si="21"/>
        <v>1811.8600000000001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5052.4949999999999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540.47</v>
      </c>
      <c r="C67" s="57">
        <f t="shared" ref="C67:L67" si="23">C12</f>
        <v>2425.59</v>
      </c>
      <c r="D67" s="57">
        <f t="shared" si="23"/>
        <v>237.41</v>
      </c>
      <c r="E67" s="57">
        <f t="shared" si="23"/>
        <v>1805.34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5008.8100000000004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540.47</v>
      </c>
      <c r="C69" s="59">
        <f t="shared" ref="C69:AG69" si="25">+C67+C68</f>
        <v>2425.59</v>
      </c>
      <c r="D69" s="59">
        <f t="shared" si="25"/>
        <v>237.41</v>
      </c>
      <c r="E69" s="59">
        <f t="shared" si="25"/>
        <v>1805.34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5008.8100000000004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4.7300000000000182</v>
      </c>
      <c r="C70" s="57">
        <f t="shared" si="26"/>
        <v>33.609999999999673</v>
      </c>
      <c r="D70" s="57">
        <f t="shared" si="26"/>
        <v>-1.1750000000000114</v>
      </c>
      <c r="E70" s="57">
        <f t="shared" si="26"/>
        <v>6.5200000000002092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43.684999999999889</v>
      </c>
    </row>
    <row r="71" spans="1:34" ht="96" customHeight="1" x14ac:dyDescent="0.25">
      <c r="A71" s="77" t="s">
        <v>96</v>
      </c>
      <c r="B71" s="14" t="s">
        <v>177</v>
      </c>
      <c r="C71" s="14" t="s">
        <v>176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="110" zoomScaleNormal="110" workbookViewId="0">
      <pane xSplit="1" ySplit="4" topLeftCell="H65" activePane="bottomRight" state="frozen"/>
      <selection pane="topRight" activeCell="B1" sqref="B1"/>
      <selection pane="bottomLeft" activeCell="A5" sqref="A5"/>
      <selection pane="bottomRight" activeCell="I71" sqref="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56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2032.31</v>
      </c>
      <c r="C12" s="26">
        <v>1617.47</v>
      </c>
      <c r="D12" s="26">
        <v>2701.13</v>
      </c>
      <c r="E12" s="26">
        <v>2078.84</v>
      </c>
      <c r="F12" s="26">
        <v>816.87</v>
      </c>
      <c r="G12" s="26">
        <v>2810.34</v>
      </c>
      <c r="H12" s="26">
        <v>1674.84</v>
      </c>
      <c r="I12" s="26">
        <v>990.25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14722.050000000001</v>
      </c>
      <c r="AI12" s="26"/>
      <c r="AJ12" s="69">
        <f>+AI12-AH12</f>
        <v>-14722.050000000001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22.5</v>
      </c>
      <c r="C15" s="23">
        <v>54.5</v>
      </c>
      <c r="D15" s="23">
        <v>110.5</v>
      </c>
      <c r="E15" s="23">
        <v>107.5</v>
      </c>
      <c r="F15" s="23"/>
      <c r="G15" s="23">
        <v>106</v>
      </c>
      <c r="H15" s="23"/>
      <c r="I15" s="23">
        <v>111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512</v>
      </c>
    </row>
    <row r="16" spans="1:36" s="32" customFormat="1" x14ac:dyDescent="0.25">
      <c r="A16" s="30" t="s">
        <v>20</v>
      </c>
      <c r="B16" s="31">
        <v>151</v>
      </c>
      <c r="C16" s="31">
        <v>50</v>
      </c>
      <c r="D16" s="31">
        <v>355</v>
      </c>
      <c r="E16" s="31">
        <v>223</v>
      </c>
      <c r="F16" s="31">
        <v>100</v>
      </c>
      <c r="G16" s="31">
        <v>290</v>
      </c>
      <c r="H16" s="31">
        <v>108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1277</v>
      </c>
      <c r="AJ16" s="70"/>
    </row>
    <row r="17" spans="1:36" s="47" customFormat="1" x14ac:dyDescent="0.25">
      <c r="A17" s="46" t="s">
        <v>27</v>
      </c>
      <c r="B17" s="22">
        <f>B16*$B$8</f>
        <v>661.38</v>
      </c>
      <c r="C17" s="22">
        <f>C16*$B$8</f>
        <v>219</v>
      </c>
      <c r="D17" s="22">
        <f t="shared" ref="D17:AG17" si="2">D16*$B$8</f>
        <v>1554.8999999999999</v>
      </c>
      <c r="E17" s="22">
        <f t="shared" si="2"/>
        <v>976.74</v>
      </c>
      <c r="F17" s="22">
        <f t="shared" si="2"/>
        <v>438</v>
      </c>
      <c r="G17" s="22">
        <f t="shared" si="2"/>
        <v>1270.2</v>
      </c>
      <c r="H17" s="22">
        <f t="shared" si="2"/>
        <v>473.03999999999996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5593.2599999999993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151</v>
      </c>
      <c r="C22" s="20">
        <f t="shared" ref="C22:AG23" si="5">+C16+C18+C20</f>
        <v>50</v>
      </c>
      <c r="D22" s="20">
        <f t="shared" si="5"/>
        <v>355</v>
      </c>
      <c r="E22" s="20">
        <f t="shared" si="5"/>
        <v>223</v>
      </c>
      <c r="F22" s="20">
        <f t="shared" si="5"/>
        <v>100</v>
      </c>
      <c r="G22" s="20">
        <f t="shared" si="5"/>
        <v>290</v>
      </c>
      <c r="H22" s="20">
        <f t="shared" si="5"/>
        <v>108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1277</v>
      </c>
    </row>
    <row r="23" spans="1:36" s="47" customFormat="1" x14ac:dyDescent="0.25">
      <c r="A23" s="48" t="s">
        <v>26</v>
      </c>
      <c r="B23" s="19">
        <f>+B17+B19+B21</f>
        <v>661.38</v>
      </c>
      <c r="C23" s="19">
        <f t="shared" si="5"/>
        <v>219</v>
      </c>
      <c r="D23" s="19">
        <f t="shared" si="5"/>
        <v>1554.8999999999999</v>
      </c>
      <c r="E23" s="19">
        <f t="shared" si="5"/>
        <v>976.74</v>
      </c>
      <c r="F23" s="19">
        <f t="shared" si="5"/>
        <v>438</v>
      </c>
      <c r="G23" s="19">
        <f t="shared" si="5"/>
        <v>1270.2</v>
      </c>
      <c r="H23" s="19">
        <f t="shared" si="5"/>
        <v>473.03999999999996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5593.2599999999993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909.01</v>
      </c>
      <c r="C49" s="44"/>
      <c r="D49" s="44">
        <v>911.17</v>
      </c>
      <c r="E49" s="44"/>
      <c r="F49" s="44"/>
      <c r="G49" s="44"/>
      <c r="H49" s="44">
        <v>1205.52</v>
      </c>
      <c r="I49" s="44">
        <v>922.72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3948.42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983.47</v>
      </c>
      <c r="D52" s="44"/>
      <c r="E52" s="44">
        <v>682.24</v>
      </c>
      <c r="F52" s="44">
        <v>333.87</v>
      </c>
      <c r="G52" s="44">
        <v>1129.1500000000001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3128.73</v>
      </c>
    </row>
    <row r="53" spans="1:34" x14ac:dyDescent="0.25">
      <c r="A53" s="17" t="s">
        <v>18</v>
      </c>
      <c r="B53" s="44">
        <v>358.17</v>
      </c>
      <c r="C53" s="44">
        <v>362.61</v>
      </c>
      <c r="D53" s="44">
        <v>174.59</v>
      </c>
      <c r="E53" s="44">
        <v>298.55</v>
      </c>
      <c r="F53" s="44">
        <v>63.17</v>
      </c>
      <c r="G53" s="44">
        <v>342.79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1599.88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83.85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83.85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2034.9099999999999</v>
      </c>
      <c r="C64" s="53">
        <f t="shared" ref="C64:AG64" si="21">+C15+C23+C31+C39+C47+C48+C49+C50+C51+C52+C53+C54+C55+C56+C57+C58+C59+C60+C61+C62+C63</f>
        <v>1619.58</v>
      </c>
      <c r="D64" s="53">
        <f t="shared" si="21"/>
        <v>2751.16</v>
      </c>
      <c r="E64" s="53">
        <f t="shared" si="21"/>
        <v>2065.0300000000002</v>
      </c>
      <c r="F64" s="53">
        <f t="shared" si="21"/>
        <v>835.04</v>
      </c>
      <c r="G64" s="53">
        <f t="shared" si="21"/>
        <v>2848.1400000000003</v>
      </c>
      <c r="H64" s="53">
        <f t="shared" si="21"/>
        <v>1678.56</v>
      </c>
      <c r="I64" s="53">
        <f t="shared" si="21"/>
        <v>1033.72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14866.14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2032.31</v>
      </c>
      <c r="C67" s="57">
        <f t="shared" ref="C67:L67" si="23">C12</f>
        <v>1617.47</v>
      </c>
      <c r="D67" s="57">
        <f t="shared" si="23"/>
        <v>2701.13</v>
      </c>
      <c r="E67" s="57">
        <f t="shared" si="23"/>
        <v>2078.84</v>
      </c>
      <c r="F67" s="57">
        <f t="shared" si="23"/>
        <v>816.87</v>
      </c>
      <c r="G67" s="57">
        <f t="shared" si="23"/>
        <v>2810.34</v>
      </c>
      <c r="H67" s="57">
        <f t="shared" si="23"/>
        <v>1674.84</v>
      </c>
      <c r="I67" s="57">
        <f t="shared" si="23"/>
        <v>990.25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14722.050000000001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2032.31</v>
      </c>
      <c r="C69" s="59">
        <f t="shared" ref="C69:AG69" si="25">+C67+C68</f>
        <v>1617.47</v>
      </c>
      <c r="D69" s="59">
        <f t="shared" si="25"/>
        <v>2701.13</v>
      </c>
      <c r="E69" s="59">
        <f t="shared" si="25"/>
        <v>2078.84</v>
      </c>
      <c r="F69" s="59">
        <f t="shared" si="25"/>
        <v>816.87</v>
      </c>
      <c r="G69" s="59">
        <f t="shared" si="25"/>
        <v>2810.34</v>
      </c>
      <c r="H69" s="59">
        <f t="shared" si="25"/>
        <v>1674.84</v>
      </c>
      <c r="I69" s="59">
        <f t="shared" si="25"/>
        <v>990.25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14722.050000000001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2.5999999999999091</v>
      </c>
      <c r="C70" s="57">
        <f t="shared" si="26"/>
        <v>2.1099999999999</v>
      </c>
      <c r="D70" s="57">
        <f t="shared" si="26"/>
        <v>50.029999999999745</v>
      </c>
      <c r="E70" s="57">
        <f t="shared" si="26"/>
        <v>-13.809999999999945</v>
      </c>
      <c r="F70" s="57">
        <f t="shared" si="26"/>
        <v>18.169999999999959</v>
      </c>
      <c r="G70" s="57">
        <f t="shared" si="26"/>
        <v>37.800000000000182</v>
      </c>
      <c r="H70" s="57">
        <f t="shared" si="26"/>
        <v>3.7200000000000273</v>
      </c>
      <c r="I70" s="57">
        <f t="shared" si="26"/>
        <v>43.470000000000027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144.0899999999998</v>
      </c>
    </row>
    <row r="71" spans="1:34" ht="94.5" customHeight="1" x14ac:dyDescent="0.25">
      <c r="A71" s="77" t="s">
        <v>96</v>
      </c>
      <c r="B71" s="14"/>
      <c r="C71" s="14"/>
      <c r="D71" s="14" t="s">
        <v>178</v>
      </c>
      <c r="E71" s="14" t="s">
        <v>179</v>
      </c>
      <c r="F71" s="14" t="s">
        <v>182</v>
      </c>
      <c r="G71" s="14" t="s">
        <v>183</v>
      </c>
      <c r="H71" s="14" t="s">
        <v>184</v>
      </c>
      <c r="I71" s="14" t="s">
        <v>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180</v>
      </c>
      <c r="F72" s="12">
        <v>2</v>
      </c>
      <c r="AH72" s="47"/>
    </row>
    <row r="73" spans="1:34" x14ac:dyDescent="0.25">
      <c r="E73" s="15" t="s">
        <v>181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2022-04-04T15:50:29Z</dcterms:modified>
</cp:coreProperties>
</file>