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205" tabRatio="61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T47" i="40"/>
  <c r="AB47" i="40"/>
  <c r="AE39" i="40"/>
  <c r="AA39" i="40"/>
  <c r="W39" i="40"/>
  <c r="AE47" i="40"/>
  <c r="W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Y64" i="40" l="1"/>
  <c r="Y70" i="40" s="1"/>
  <c r="T64" i="40"/>
  <c r="AB64" i="40"/>
  <c r="AB70" i="40" s="1"/>
  <c r="V64" i="40"/>
  <c r="V70" i="40" s="1"/>
  <c r="Q39" i="40"/>
  <c r="M39" i="40"/>
  <c r="AC64" i="40"/>
  <c r="AC70" i="40" s="1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S64" i="40" s="1"/>
  <c r="S70" i="40" s="1"/>
  <c r="R23" i="40"/>
  <c r="Q23" i="40"/>
  <c r="P23" i="40"/>
  <c r="O23" i="40"/>
  <c r="O64" i="40" s="1"/>
  <c r="O70" i="40" s="1"/>
  <c r="N23" i="40"/>
  <c r="M23" i="40"/>
  <c r="M64" i="40" s="1"/>
  <c r="M70" i="40" s="1"/>
  <c r="P64" i="40" l="1"/>
  <c r="P70" i="40" s="1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G23" i="40" l="1"/>
  <c r="I31" i="40"/>
  <c r="E31" i="40"/>
  <c r="L39" i="40"/>
  <c r="F39" i="40"/>
  <c r="I47" i="40"/>
  <c r="E47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<sst xmlns="http://schemas.openxmlformats.org/spreadsheetml/2006/main" count="800" uniqueCount="166">
  <si>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</si>
  <si>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</si>
  <si>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</si>
  <si>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</si>
  <si>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</si>
  <si>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</si>
  <si>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</si>
  <si>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</si>
  <si>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</si>
  <si>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</si>
  <si>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</si>
  <si>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</si>
  <si>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</si>
  <si>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</si>
  <si>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</si>
  <si>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</si>
  <si>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</si>
  <si>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</si>
  <si>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</si>
  <si>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</si>
  <si>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</si>
  <si>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</si>
  <si>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</si>
  <si>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</si>
  <si>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</si>
  <si>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</si>
  <si>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</si>
  <si>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</si>
  <si>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</si>
  <si>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</si>
  <si>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</si>
  <si>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</si>
  <si>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</si>
  <si>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</si>
  <si>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</si>
  <si>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</si>
  <si>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</si>
  <si>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</si>
  <si>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</si>
  <si>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</si>
  <si>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</si>
  <si>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</si>
  <si>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</si>
  <si>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</si>
  <si>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</si>
  <si>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</si>
  <si>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</si>
  <si>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</si>
  <si>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</si>
  <si>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</si>
  <si>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</si>
  <si>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</si>
  <si>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</si>
  <si>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</si>
  <si>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</si>
  <si>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</si>
  <si>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</si>
  <si>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</si>
  <si>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</si>
  <si>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</si>
  <si>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</si>
  <si>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</si>
  <si>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</si>
  <si>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</si>
  <si>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</si>
  <si>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</si>
  <si>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</si>
  <si>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</si>
  <si>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</si>
  <si>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</si>
  <si>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</si>
  <si>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</si>
  <si>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</si>
  <si>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</si>
  <si>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</si>
  <si>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</si>
  <si>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</si>
  <si>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</si>
  <si>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</si>
  <si>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</si>
  <si>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</si>
  <si>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</si>
  <si>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</si>
  <si>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</si>
  <si>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</si>
  <si>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</si>
  <si>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</si>
  <si>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</si>
  <si>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</si>
  <si>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</si>
  <si>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</si>
  <si>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</si>
  <si>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</si>
  <si>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</si>
  <si>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</si>
  <si>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</si>
  <si>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</si>
  <si>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</si>
  <si>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</si>
  <si>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</si>
  <si>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</si>
  <si>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</si>
  <si>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</si>
  <si>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</si>
  <si>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</si>
  <si>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</si>
  <si>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</si>
  <si>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</si>
  <si>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</si>
  <si>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</si>
  <si>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</si>
  <si>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</si>
  <si>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</si>
  <si>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</si>
  <si>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</si>
  <si>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</si>
  <si>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</si>
  <si>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</si>
  <si>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</si>
  <si>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</si>
  <si>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</si>
  <si>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</si>
  <si>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</si>
  <si>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61.00F/C</t>
  </si>
  <si>
    <t>145.50F/C</t>
  </si>
  <si>
    <t>93.00F/C</t>
  </si>
  <si>
    <t>FALTANTE DE UNA DEVOLUCION</t>
  </si>
  <si>
    <t>SOBRANTE DE 91.95</t>
  </si>
  <si>
    <t xml:space="preserve">X FACTURA NO IMPRESA </t>
  </si>
  <si>
    <t>97.00F/C</t>
  </si>
  <si>
    <t>16.30 SOBRANTE X FACTURA</t>
  </si>
  <si>
    <t>NO IMPRESA</t>
  </si>
  <si>
    <t>97.50F/C</t>
  </si>
  <si>
    <t>173.00F/C</t>
  </si>
  <si>
    <t>65.00F/C</t>
  </si>
  <si>
    <t>20$ NOTA A CREDITO</t>
  </si>
  <si>
    <t>69.50F/C</t>
  </si>
  <si>
    <t>210.84 COMISION 3%</t>
  </si>
  <si>
    <t>99.19 COMISION 3%</t>
  </si>
  <si>
    <t>FALTANTE EN EFECTIVO</t>
  </si>
  <si>
    <t>3.71 COMISION 3%</t>
  </si>
  <si>
    <t>NOTA A CREDITO 1$</t>
  </si>
  <si>
    <t>13.40 COMISION 3%</t>
  </si>
  <si>
    <t>49.50F/C</t>
  </si>
  <si>
    <t>67.23 COMISION 3%</t>
  </si>
  <si>
    <t>MAL REGISTRO 5$</t>
  </si>
  <si>
    <t>36.86 COMISION 3%</t>
  </si>
  <si>
    <t xml:space="preserve">CUENTA COBRADA X </t>
  </si>
  <si>
    <t>MAS CREDITO 3909</t>
  </si>
  <si>
    <t>MONTO 30.00</t>
  </si>
  <si>
    <t>49.00F/C</t>
  </si>
  <si>
    <t>24.66 COMISION 3%</t>
  </si>
  <si>
    <t xml:space="preserve">6.00 SOBRANTE DE </t>
  </si>
  <si>
    <t xml:space="preserve">UNA PALETA NO FACTURADA </t>
  </si>
  <si>
    <t>8.80F/C</t>
  </si>
  <si>
    <t>NO SE CARGO DOLARES</t>
  </si>
  <si>
    <t>EN SISTEMA</t>
  </si>
  <si>
    <t>SOBRANTE X COMISION</t>
  </si>
  <si>
    <t>57.28 COMISION</t>
  </si>
  <si>
    <t xml:space="preserve">NO SE CARGO DEOVLUCION EN SISTEMA </t>
  </si>
  <si>
    <t>MAL REGISTRO DE 0.23$</t>
  </si>
  <si>
    <t>SOBRANTE X COMISION 3%</t>
  </si>
  <si>
    <t>SOBRANTE ES FALTANTE</t>
  </si>
  <si>
    <t>DE LA OTRA CAJA</t>
  </si>
  <si>
    <t>FALTANTE ES SOBRANTE</t>
  </si>
  <si>
    <t xml:space="preserve"> DE LA OTRA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</si>
</sst>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25828.87</v>
      </c>
      <c r="C2" s="43">
        <f>MODELO!AH12</f>
        <v>29379.09</v>
      </c>
      <c r="D2" s="43">
        <f>EXQUISITECES!AH12</f>
        <v>17953.96</v>
      </c>
      <c r="E2" s="43">
        <f>HOYADA!AH12</f>
        <v>0</v>
      </c>
      <c r="F2" s="43">
        <f>FARMASTOP!AH12</f>
        <v>2172.69</v>
      </c>
      <c r="G2" s="43">
        <f>BOCAS!AH12</f>
        <v>5660.27</v>
      </c>
      <c r="H2" s="43">
        <f>LAGUNETICA!AH12</f>
        <v>20461.43</v>
      </c>
      <c r="I2" s="43">
        <f>SANANTONIO!AH12</f>
        <v>0</v>
      </c>
      <c r="J2" s="43">
        <f>SUM(B2:I2)</f>
        <v>101456.31</v>
      </c>
    </row>
    <row r="3" spans="1:10" x14ac:dyDescent="0.25">
      <c r="A3" s="46" t="s">
        <v>0</v>
      </c>
      <c r="B3" s="43">
        <f>AUTOMERCADO!AH15</f>
        <v>1655.7</v>
      </c>
      <c r="C3" s="43">
        <f>MODELO!AH15</f>
        <v>787.5</v>
      </c>
      <c r="D3" s="43">
        <f>EXQUISITECES!AH15</f>
        <v>730</v>
      </c>
      <c r="E3" s="43">
        <f>HOYADA!AH15</f>
        <v>0</v>
      </c>
      <c r="F3" s="43">
        <f>FARMASTOP!AH15</f>
        <v>57.7</v>
      </c>
      <c r="G3" s="43">
        <f>BOCAS!AH15</f>
        <v>75.5</v>
      </c>
      <c r="H3" s="43">
        <f>LAGUNETICA!AH15</f>
        <v>1270.3000000000002</v>
      </c>
      <c r="I3" s="43">
        <f>SANANTONIO!AH15</f>
        <v>0</v>
      </c>
      <c r="J3" s="43">
        <f t="shared" ref="J3:J52" si="0">SUM(B3:I3)</f>
        <v>4576.7</v>
      </c>
    </row>
    <row r="4" spans="1:10" x14ac:dyDescent="0.25">
      <c r="A4" s="73" t="s">
        <v>20</v>
      </c>
      <c r="B4" s="43">
        <f>AUTOMERCADO!AH16</f>
        <v>8840</v>
      </c>
      <c r="C4" s="43">
        <f>MODELO!AH16</f>
        <v>2879</v>
      </c>
      <c r="D4" s="43">
        <f>EXQUISITECES!AH16</f>
        <v>2338</v>
      </c>
      <c r="E4" s="43">
        <f>HOYADA!AH16</f>
        <v>0</v>
      </c>
      <c r="F4" s="43">
        <f>FARMASTOP!AH16</f>
        <v>129</v>
      </c>
      <c r="G4" s="43">
        <f>BOCAS!AH16</f>
        <v>771</v>
      </c>
      <c r="H4" s="43">
        <f>LAGUNETICA!AH16</f>
        <v>2040</v>
      </c>
      <c r="I4" s="43">
        <f>SANANTONIO!AH16</f>
        <v>0</v>
      </c>
      <c r="J4" s="43">
        <f t="shared" si="0"/>
        <v>16997</v>
      </c>
    </row>
    <row r="5" spans="1:10" x14ac:dyDescent="0.25">
      <c r="A5" s="46" t="s">
        <v>27</v>
      </c>
      <c r="B5" s="43">
        <f>AUTOMERCADO!AH17</f>
        <v>39072.799999999996</v>
      </c>
      <c r="C5" s="43">
        <f>MODELO!AH17</f>
        <v>12725.18</v>
      </c>
      <c r="D5" s="43">
        <f>EXQUISITECES!AH17</f>
        <v>10333.959999999999</v>
      </c>
      <c r="E5" s="43">
        <f>HOYADA!AH17</f>
        <v>0</v>
      </c>
      <c r="F5" s="43">
        <f>FARMASTOP!AH17</f>
        <v>570.18000000000006</v>
      </c>
      <c r="G5" s="43">
        <f>BOCAS!AH17</f>
        <v>3407.8199999999997</v>
      </c>
      <c r="H5" s="43">
        <f>LAGUNETICA!AH17</f>
        <v>9016.8000000000011</v>
      </c>
      <c r="I5" s="43">
        <f>SANANTONIO!AH17</f>
        <v>0</v>
      </c>
      <c r="J5" s="43">
        <f t="shared" si="0"/>
        <v>75126.740000000005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8840</v>
      </c>
      <c r="C10" s="43">
        <f>MODELO!AH22</f>
        <v>2879</v>
      </c>
      <c r="D10" s="43">
        <f>EXQUISITECES!AH22</f>
        <v>2338</v>
      </c>
      <c r="E10" s="43">
        <f>HOYADA!AH22</f>
        <v>0</v>
      </c>
      <c r="F10" s="43">
        <f>FARMASTOP!AH22</f>
        <v>129</v>
      </c>
      <c r="G10" s="43">
        <f>BOCAS!AH22</f>
        <v>771</v>
      </c>
      <c r="H10" s="43">
        <f>LAGUNETICA!AH22</f>
        <v>2040</v>
      </c>
      <c r="I10" s="43">
        <f>SANANTONIO!AH22</f>
        <v>0</v>
      </c>
      <c r="J10" s="43">
        <f t="shared" si="0"/>
        <v>16997</v>
      </c>
    </row>
    <row r="11" spans="1:10" x14ac:dyDescent="0.25">
      <c r="A11" s="48" t="s">
        <v>26</v>
      </c>
      <c r="B11" s="43">
        <f>AUTOMERCADO!AH23</f>
        <v>39072.799999999996</v>
      </c>
      <c r="C11" s="43">
        <f>MODELO!AH23</f>
        <v>12725.18</v>
      </c>
      <c r="D11" s="43">
        <f>EXQUISITECES!AH23</f>
        <v>10333.959999999999</v>
      </c>
      <c r="E11" s="43">
        <f>HOYADA!AH23</f>
        <v>0</v>
      </c>
      <c r="F11" s="43">
        <f>FARMASTOP!AH23</f>
        <v>570.18000000000006</v>
      </c>
      <c r="G11" s="43">
        <f>BOCAS!AH23</f>
        <v>3407.8199999999997</v>
      </c>
      <c r="H11" s="43">
        <f>LAGUNETICA!AH23</f>
        <v>9016.8000000000011</v>
      </c>
      <c r="I11" s="43">
        <f>SANANTONIO!AH23</f>
        <v>0</v>
      </c>
      <c r="J11" s="43">
        <f t="shared" si="0"/>
        <v>75126.740000000005</v>
      </c>
    </row>
    <row r="12" spans="1:10" x14ac:dyDescent="0.25">
      <c r="A12" s="46" t="s">
        <v>28</v>
      </c>
      <c r="B12" s="43">
        <f>AUTOMERCADO!AH24</f>
        <v>10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48.8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48.8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48.8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48.8</v>
      </c>
    </row>
    <row r="20" spans="1:10" x14ac:dyDescent="0.25">
      <c r="A20" s="46" t="s">
        <v>34</v>
      </c>
      <c r="B20" s="43">
        <f>AUTOMERCADO!AH32</f>
        <v>488.97</v>
      </c>
      <c r="C20" s="43">
        <f>MODELO!AH32</f>
        <v>50.34</v>
      </c>
      <c r="D20" s="43">
        <f>EXQUISITECES!AH32</f>
        <v>35.730000000000004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575.04000000000008</v>
      </c>
    </row>
    <row r="21" spans="1:10" x14ac:dyDescent="0.25">
      <c r="A21" s="46" t="s">
        <v>35</v>
      </c>
      <c r="B21" s="43">
        <f>AUTOMERCADO!AH33</f>
        <v>2161.2474000000002</v>
      </c>
      <c r="C21" s="43">
        <f>MODELO!AH33</f>
        <v>222.50280000000001</v>
      </c>
      <c r="D21" s="43">
        <f>EXQUISITECES!AH33</f>
        <v>157.92660000000001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2541.6768000000002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488.97</v>
      </c>
      <c r="C26" s="43">
        <f>MODELO!AH38</f>
        <v>50.34</v>
      </c>
      <c r="D26" s="43">
        <f>EXQUISITECES!AH38</f>
        <v>35.730000000000004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575.04000000000008</v>
      </c>
    </row>
    <row r="27" spans="1:10" x14ac:dyDescent="0.25">
      <c r="A27" s="48" t="s">
        <v>42</v>
      </c>
      <c r="B27" s="43">
        <f>AUTOMERCADO!AH39</f>
        <v>2161.2474000000002</v>
      </c>
      <c r="C27" s="43">
        <f>MODELO!AH39</f>
        <v>222.50280000000001</v>
      </c>
      <c r="D27" s="43">
        <f>EXQUISITECES!AH39</f>
        <v>157.92660000000001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2541.6768000000002</v>
      </c>
    </row>
    <row r="28" spans="1:10" x14ac:dyDescent="0.25">
      <c r="A28" s="46" t="s">
        <v>43</v>
      </c>
      <c r="B28" s="43">
        <f>AUTOMERCADO!AH40</f>
        <v>646.78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44.22</v>
      </c>
      <c r="G28" s="43">
        <f>BOCAS!AH40</f>
        <v>9.5</v>
      </c>
      <c r="H28" s="43">
        <f>LAGUNETICA!AH40</f>
        <v>0</v>
      </c>
      <c r="I28" s="43">
        <f>SANANTONIO!AH40</f>
        <v>0</v>
      </c>
      <c r="J28" s="43">
        <f t="shared" si="0"/>
        <v>700.5</v>
      </c>
    </row>
    <row r="29" spans="1:10" x14ac:dyDescent="0.25">
      <c r="A29" s="46" t="s">
        <v>44</v>
      </c>
      <c r="B29" s="43">
        <f>AUTOMERCADO!AH41</f>
        <v>2858.7676000000001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195.45239999999998</v>
      </c>
      <c r="G29" s="43">
        <f>BOCAS!AH41</f>
        <v>41.99</v>
      </c>
      <c r="H29" s="43">
        <f>LAGUNETICA!AH41</f>
        <v>0</v>
      </c>
      <c r="I29" s="43">
        <f>SANANTONIO!AH41</f>
        <v>0</v>
      </c>
      <c r="J29" s="43">
        <f t="shared" si="0"/>
        <v>3096.21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646.78</v>
      </c>
      <c r="C34" s="43">
        <f>MODELO!AH46</f>
        <v>0</v>
      </c>
      <c r="D34" s="43">
        <f>EXQUISITECES!AH46</f>
        <v>0</v>
      </c>
      <c r="E34" s="43">
        <f>HOYADA!AH46</f>
        <v>0</v>
      </c>
      <c r="F34" s="43">
        <f>FARMASTOP!AH46</f>
        <v>44.22</v>
      </c>
      <c r="G34" s="43">
        <f>BOCAS!AH46</f>
        <v>9.5</v>
      </c>
      <c r="H34" s="43">
        <f>LAGUNETICA!AH46</f>
        <v>0</v>
      </c>
      <c r="I34" s="43">
        <f>SANANTONIO!AH46</f>
        <v>0</v>
      </c>
      <c r="J34" s="43">
        <f t="shared" si="0"/>
        <v>700.5</v>
      </c>
    </row>
    <row r="35" spans="1:10" x14ac:dyDescent="0.25">
      <c r="A35" s="48" t="s">
        <v>48</v>
      </c>
      <c r="B35" s="43">
        <f>AUTOMERCADO!AH47</f>
        <v>2858.7676000000001</v>
      </c>
      <c r="C35" s="43">
        <f>MODELO!AH47</f>
        <v>0</v>
      </c>
      <c r="D35" s="43">
        <f>EXQUISITECES!AH47</f>
        <v>0</v>
      </c>
      <c r="E35" s="43">
        <f>HOYADA!AH47</f>
        <v>0</v>
      </c>
      <c r="F35" s="43">
        <f>FARMASTOP!AH47</f>
        <v>195.45239999999998</v>
      </c>
      <c r="G35" s="43">
        <f>BOCAS!AH47</f>
        <v>41.99</v>
      </c>
      <c r="H35" s="43">
        <f>LAGUNETICA!AH47</f>
        <v>0</v>
      </c>
      <c r="I35" s="43">
        <f>SANANTONIO!AH47</f>
        <v>0</v>
      </c>
      <c r="J35" s="43">
        <f t="shared" si="0"/>
        <v>3096.21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33480.952999999994</v>
      </c>
      <c r="C37" s="43">
        <f>MODELO!AH49</f>
        <v>12144.51</v>
      </c>
      <c r="D37" s="43">
        <f>EXQUISITECES!AH49</f>
        <v>6280.91</v>
      </c>
      <c r="E37" s="43">
        <f>HOYADA!AH49</f>
        <v>0</v>
      </c>
      <c r="F37" s="43">
        <f>FARMASTOP!AH49</f>
        <v>1221.76</v>
      </c>
      <c r="G37" s="43">
        <f>BOCAS!AH49</f>
        <v>1641.1699999999998</v>
      </c>
      <c r="H37" s="43">
        <f>LAGUNETICA!AH49</f>
        <v>3611.09</v>
      </c>
      <c r="I37" s="43">
        <f>SANANTONIO!AH49</f>
        <v>0</v>
      </c>
      <c r="J37" s="43">
        <f t="shared" si="0"/>
        <v>58380.392999999996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352.97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352.97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1058.26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5387.65</v>
      </c>
      <c r="I40" s="43">
        <f>SANANTONIO!AH52</f>
        <v>0</v>
      </c>
      <c r="J40" s="43">
        <f t="shared" si="0"/>
        <v>6445.91</v>
      </c>
    </row>
    <row r="41" spans="1:10" x14ac:dyDescent="0.25">
      <c r="A41" s="74" t="s">
        <v>18</v>
      </c>
      <c r="B41" s="43">
        <f>AUTOMERCADO!AH53</f>
        <v>2286.96</v>
      </c>
      <c r="C41" s="43">
        <f>MODELO!AH53</f>
        <v>1512.46</v>
      </c>
      <c r="D41" s="43">
        <f>EXQUISITECES!AH53</f>
        <v>884.57</v>
      </c>
      <c r="E41" s="43">
        <f>HOYADA!AH53</f>
        <v>0</v>
      </c>
      <c r="F41" s="43">
        <f>FARMASTOP!AH53</f>
        <v>160.17000000000002</v>
      </c>
      <c r="G41" s="43">
        <f>BOCAS!AH53</f>
        <v>449.83</v>
      </c>
      <c r="H41" s="43">
        <f>LAGUNETICA!AH53</f>
        <v>1196.04</v>
      </c>
      <c r="I41" s="43">
        <f>SANANTONIO!AH53</f>
        <v>0</v>
      </c>
      <c r="J41" s="43">
        <f t="shared" si="0"/>
        <v>6490.03</v>
      </c>
    </row>
    <row r="42" spans="1:10" x14ac:dyDescent="0.25">
      <c r="A42" s="74" t="s">
        <v>114</v>
      </c>
      <c r="B42" s="43">
        <f>AUTOMERCADO!AH54</f>
        <v>510.12</v>
      </c>
      <c r="C42" s="43">
        <f>MODELO!AH54</f>
        <v>103.09</v>
      </c>
      <c r="D42" s="43">
        <f>EXQUISITECES!AH54</f>
        <v>0</v>
      </c>
      <c r="E42" s="43">
        <f>HOYADA!AH54</f>
        <v>0</v>
      </c>
      <c r="F42" s="43">
        <f>FARMASTOP!AH54</f>
        <v>23.82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637.03000000000009</v>
      </c>
    </row>
    <row r="43" spans="1:10" x14ac:dyDescent="0.25">
      <c r="A43" s="74" t="s">
        <v>52</v>
      </c>
      <c r="B43" s="43">
        <f>AUTOMERCADO!AH55</f>
        <v>2118.4030000000002</v>
      </c>
      <c r="C43" s="43">
        <f>MODELO!AH55</f>
        <v>621.41</v>
      </c>
      <c r="D43" s="43">
        <f>EXQUISITECES!AH55</f>
        <v>0</v>
      </c>
      <c r="E43" s="43">
        <f>HOYADA!AH55</f>
        <v>0</v>
      </c>
      <c r="F43" s="43">
        <f>FARMASTOP!AH55</f>
        <v>34.04</v>
      </c>
      <c r="G43" s="43">
        <f>BOCAS!AH55</f>
        <v>47.11</v>
      </c>
      <c r="H43" s="43">
        <f>LAGUNETICA!AH55</f>
        <v>242.63</v>
      </c>
      <c r="I43" s="43">
        <f>SANANTONIO!AH55</f>
        <v>0</v>
      </c>
      <c r="J43" s="43">
        <f t="shared" si="0"/>
        <v>3063.5930000000003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280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280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20.12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20.12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44.08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44.08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17.14</v>
      </c>
      <c r="I47" s="43">
        <f>SANANTONIO!AH59</f>
        <v>0</v>
      </c>
      <c r="J47" s="43">
        <f t="shared" si="0"/>
        <v>17.14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19.2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19.2</v>
      </c>
    </row>
    <row r="52" spans="1:10" x14ac:dyDescent="0.25">
      <c r="A52" s="51" t="s">
        <v>92</v>
      </c>
      <c r="B52" s="75">
        <f>AUTOMERCADO!AH64</f>
        <v>84193.751000000004</v>
      </c>
      <c r="C52" s="75">
        <f>MODELO!AH64</f>
        <v>29891.282799999997</v>
      </c>
      <c r="D52" s="75">
        <f>EXQUISITECES!AH64</f>
        <v>18387.366600000001</v>
      </c>
      <c r="E52" s="75">
        <f>HOYADA!AH64</f>
        <v>0</v>
      </c>
      <c r="F52" s="75">
        <f>FARMASTOP!AH64</f>
        <v>2263.1224000000002</v>
      </c>
      <c r="G52" s="75">
        <f>BOCAS!AH64</f>
        <v>5663.42</v>
      </c>
      <c r="H52" s="75">
        <f>LAGUNETICA!AH64</f>
        <v>20741.650000000001</v>
      </c>
      <c r="I52" s="75">
        <f>SANANTONIO!AH64</f>
        <v>0</v>
      </c>
      <c r="J52" s="75">
        <f t="shared" si="0"/>
        <v>161140.59280000001</v>
      </c>
    </row>
    <row r="53" spans="1:10" x14ac:dyDescent="0.25">
      <c r="A53" s="56" t="s">
        <v>3</v>
      </c>
      <c r="B53" s="43">
        <f>B2</f>
        <v>25828.87</v>
      </c>
      <c r="C53" s="43">
        <f t="shared" ref="C53:I53" si="1">C2</f>
        <v>29379.09</v>
      </c>
      <c r="D53" s="43">
        <f t="shared" si="1"/>
        <v>17953.96</v>
      </c>
      <c r="E53" s="43">
        <f t="shared" si="1"/>
        <v>0</v>
      </c>
      <c r="F53" s="43">
        <f t="shared" si="1"/>
        <v>2172.69</v>
      </c>
      <c r="G53" s="43">
        <f t="shared" si="1"/>
        <v>5660.27</v>
      </c>
      <c r="H53" s="43">
        <f t="shared" si="1"/>
        <v>20461.43</v>
      </c>
      <c r="I53" s="43">
        <f t="shared" si="1"/>
        <v>0</v>
      </c>
      <c r="J53" s="43">
        <f>J2</f>
        <v>101456.31</v>
      </c>
    </row>
    <row r="54" spans="1:10" x14ac:dyDescent="0.25">
      <c r="A54" s="58" t="s">
        <v>95</v>
      </c>
      <c r="B54" s="43">
        <f>+B52-B53</f>
        <v>58364.881000000008</v>
      </c>
      <c r="C54" s="43">
        <f t="shared" ref="C54:I54" si="2">+C52-C53</f>
        <v>512.19279999999708</v>
      </c>
      <c r="D54" s="43">
        <f t="shared" si="2"/>
        <v>433.40660000000207</v>
      </c>
      <c r="E54" s="43">
        <f t="shared" si="2"/>
        <v>0</v>
      </c>
      <c r="F54" s="43">
        <f t="shared" si="2"/>
        <v>90.432400000000143</v>
      </c>
      <c r="G54" s="43">
        <f t="shared" si="2"/>
        <v>3.1499999999996362</v>
      </c>
      <c r="H54" s="43">
        <f t="shared" si="2"/>
        <v>280.22000000000116</v>
      </c>
      <c r="I54" s="43">
        <f t="shared" si="2"/>
        <v>0</v>
      </c>
      <c r="J54" s="43">
        <f>+J52-J53</f>
        <v>59684.282800000015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4.88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67</v>
      </c>
      <c r="I11" s="5" t="s">
        <v>69</v>
      </c>
      <c r="J11" s="5" t="s">
        <v>71</v>
      </c>
      <c r="K11" s="5" t="s">
        <v>75</v>
      </c>
      <c r="L11" s="5" t="s">
        <v>54</v>
      </c>
      <c r="M11" s="5" t="s">
        <v>56</v>
      </c>
      <c r="N11" s="5" t="s">
        <v>58</v>
      </c>
      <c r="O11" s="5" t="s">
        <v>60</v>
      </c>
      <c r="P11" s="5" t="s">
        <v>62</v>
      </c>
      <c r="Q11" s="5" t="s">
        <v>64</v>
      </c>
      <c r="R11" s="5" t="s">
        <v>66</v>
      </c>
      <c r="S11" s="5" t="s">
        <v>70</v>
      </c>
      <c r="T11" s="5" t="s">
        <v>72</v>
      </c>
      <c r="U11" s="5" t="s">
        <v>76</v>
      </c>
      <c r="V11" s="5" t="s">
        <v>80</v>
      </c>
      <c r="W11" s="5" t="s">
        <v>82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1710.21</v>
      </c>
      <c r="C12" s="26">
        <v>2053.88</v>
      </c>
      <c r="D12" s="26"/>
      <c r="E12" s="26">
        <v>7739.11</v>
      </c>
      <c r="F12" s="26">
        <v>2975.65</v>
      </c>
      <c r="G12" s="26">
        <v>2276.08</v>
      </c>
      <c r="H12" s="26"/>
      <c r="I12" s="26">
        <v>1855.8</v>
      </c>
      <c r="J12" s="26">
        <v>6388.68</v>
      </c>
      <c r="K12" s="26">
        <v>829.46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25828.87</v>
      </c>
      <c r="AI12" s="26">
        <v>83080.759999999995</v>
      </c>
      <c r="AJ12" s="69">
        <f>+AI12-AH12</f>
        <v>57251.89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171.5</v>
      </c>
      <c r="C15" s="23"/>
      <c r="D15" s="23"/>
      <c r="E15" s="23"/>
      <c r="F15" s="23">
        <v>5</v>
      </c>
      <c r="G15" s="23">
        <v>28.4</v>
      </c>
      <c r="H15" s="23">
        <v>8.5</v>
      </c>
      <c r="I15" s="23"/>
      <c r="J15" s="23">
        <v>32</v>
      </c>
      <c r="K15" s="23">
        <v>99.5</v>
      </c>
      <c r="L15" s="23">
        <v>69.5</v>
      </c>
      <c r="M15" s="23">
        <v>150</v>
      </c>
      <c r="N15" s="23"/>
      <c r="O15" s="23"/>
      <c r="P15" s="23"/>
      <c r="Q15" s="23">
        <v>536</v>
      </c>
      <c r="R15" s="23">
        <v>5.5</v>
      </c>
      <c r="S15" s="23">
        <v>425.3</v>
      </c>
      <c r="T15" s="23"/>
      <c r="U15" s="23">
        <v>48</v>
      </c>
      <c r="V15" s="23">
        <v>49.5</v>
      </c>
      <c r="W15" s="23">
        <v>27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1655.7</v>
      </c>
    </row>
    <row r="16" spans="1:36" s="32" customFormat="1" x14ac:dyDescent="0.25">
      <c r="A16" s="30" t="s">
        <v>20</v>
      </c>
      <c r="B16" s="31"/>
      <c r="C16" s="31">
        <v>434</v>
      </c>
      <c r="D16" s="31">
        <v>1004</v>
      </c>
      <c r="E16" s="31">
        <v>1419</v>
      </c>
      <c r="F16" s="31"/>
      <c r="G16" s="31"/>
      <c r="H16" s="31"/>
      <c r="I16" s="31"/>
      <c r="J16" s="31">
        <v>686</v>
      </c>
      <c r="K16" s="31"/>
      <c r="L16" s="31"/>
      <c r="M16" s="31"/>
      <c r="N16" s="31">
        <v>1308</v>
      </c>
      <c r="O16" s="31">
        <v>1186</v>
      </c>
      <c r="P16" s="31">
        <v>1159</v>
      </c>
      <c r="Q16" s="31"/>
      <c r="R16" s="31"/>
      <c r="S16" s="31"/>
      <c r="T16" s="31">
        <v>1507</v>
      </c>
      <c r="U16" s="31"/>
      <c r="V16" s="31">
        <v>137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8840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1918.28</v>
      </c>
      <c r="D17" s="22">
        <f t="shared" ref="D17:L17" si="2">D16*$B$8</f>
        <v>4437.68</v>
      </c>
      <c r="E17" s="22">
        <f t="shared" si="2"/>
        <v>6271.98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3032.12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5781.36</v>
      </c>
      <c r="O17" s="22">
        <f t="shared" si="3"/>
        <v>5242.12</v>
      </c>
      <c r="P17" s="22">
        <f t="shared" si="3"/>
        <v>5122.78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6660.94</v>
      </c>
      <c r="U17" s="22">
        <f t="shared" si="4"/>
        <v>0</v>
      </c>
      <c r="V17" s="22">
        <f t="shared" si="4"/>
        <v>605.54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39072.799999999996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L22" si="11">+C16+C18+C20</f>
        <v>434</v>
      </c>
      <c r="D22" s="20">
        <f t="shared" si="11"/>
        <v>1004</v>
      </c>
      <c r="E22" s="20">
        <f t="shared" si="11"/>
        <v>1419</v>
      </c>
      <c r="F22" s="20">
        <f t="shared" si="11"/>
        <v>0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686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1308</v>
      </c>
      <c r="O22" s="20">
        <f t="shared" si="12"/>
        <v>1186</v>
      </c>
      <c r="P22" s="20">
        <f t="shared" si="12"/>
        <v>1159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1507</v>
      </c>
      <c r="U22" s="20">
        <f t="shared" si="13"/>
        <v>0</v>
      </c>
      <c r="V22" s="20">
        <f t="shared" si="13"/>
        <v>137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8840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ref="C23:L23" si="14">+C17+C19+C21</f>
        <v>1918.28</v>
      </c>
      <c r="D23" s="19">
        <f t="shared" si="14"/>
        <v>4437.68</v>
      </c>
      <c r="E23" s="19">
        <f t="shared" si="14"/>
        <v>6271.98</v>
      </c>
      <c r="F23" s="19">
        <f t="shared" si="14"/>
        <v>0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3032.12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5781.36</v>
      </c>
      <c r="O23" s="19">
        <f t="shared" si="15"/>
        <v>5242.12</v>
      </c>
      <c r="P23" s="19">
        <f t="shared" si="15"/>
        <v>5122.78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6660.94</v>
      </c>
      <c r="U23" s="19">
        <f t="shared" si="16"/>
        <v>0</v>
      </c>
      <c r="V23" s="19">
        <f t="shared" si="16"/>
        <v>605.54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39072.799999999996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>
        <v>10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48.8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48.8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10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48.8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48.8</v>
      </c>
    </row>
    <row r="32" spans="1:36" x14ac:dyDescent="0.25">
      <c r="A32" s="13" t="s">
        <v>34</v>
      </c>
      <c r="B32" s="36"/>
      <c r="C32" s="36"/>
      <c r="D32" s="36">
        <v>20</v>
      </c>
      <c r="E32" s="36">
        <v>87.36</v>
      </c>
      <c r="F32" s="36"/>
      <c r="G32" s="36"/>
      <c r="H32" s="36"/>
      <c r="I32" s="36"/>
      <c r="J32" s="36">
        <v>129.49</v>
      </c>
      <c r="K32" s="36"/>
      <c r="L32" s="36"/>
      <c r="M32" s="37"/>
      <c r="N32" s="37"/>
      <c r="O32" s="37"/>
      <c r="P32" s="37">
        <v>252.12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488.97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88.4</v>
      </c>
      <c r="E33" s="22">
        <f t="shared" si="30"/>
        <v>386.13119999999998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572.34580000000005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1114.3704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2161.2474000000002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20</v>
      </c>
      <c r="E38" s="20">
        <f t="shared" si="39"/>
        <v>87.36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129.49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252.12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488.97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88.4</v>
      </c>
      <c r="E39" s="19">
        <f t="shared" si="42"/>
        <v>386.13119999999998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572.34580000000005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1114.3704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2161.2474000000002</v>
      </c>
    </row>
    <row r="40" spans="1:34" x14ac:dyDescent="0.25">
      <c r="A40" s="13" t="s">
        <v>43</v>
      </c>
      <c r="B40" s="36"/>
      <c r="C40" s="36"/>
      <c r="D40" s="36">
        <v>141.29</v>
      </c>
      <c r="E40" s="36">
        <v>34.090000000000003</v>
      </c>
      <c r="F40" s="36"/>
      <c r="G40" s="36"/>
      <c r="H40" s="36"/>
      <c r="I40" s="36"/>
      <c r="J40" s="36">
        <v>308.45</v>
      </c>
      <c r="K40" s="36"/>
      <c r="L40" s="36"/>
      <c r="M40" s="36"/>
      <c r="N40" s="36">
        <v>60.24</v>
      </c>
      <c r="O40" s="36"/>
      <c r="P40" s="36"/>
      <c r="Q40" s="36"/>
      <c r="R40" s="36"/>
      <c r="S40" s="36"/>
      <c r="T40" s="36">
        <v>91.11</v>
      </c>
      <c r="U40" s="36"/>
      <c r="V40" s="36">
        <v>11.6</v>
      </c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646.78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624.5018</v>
      </c>
      <c r="E41" s="22">
        <f t="shared" si="45"/>
        <v>150.67780000000002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1363.3489999999999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266.26080000000002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402.70619999999997</v>
      </c>
      <c r="U41" s="22">
        <f t="shared" si="47"/>
        <v>0</v>
      </c>
      <c r="V41" s="22">
        <f t="shared" si="47"/>
        <v>51.271999999999998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2858.7676000000001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141.29</v>
      </c>
      <c r="E46" s="20">
        <f t="shared" si="54"/>
        <v>34.090000000000003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308.45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60.24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91.11</v>
      </c>
      <c r="U46" s="20">
        <f t="shared" si="56"/>
        <v>0</v>
      </c>
      <c r="V46" s="20">
        <f t="shared" si="56"/>
        <v>11.6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646.78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624.5018</v>
      </c>
      <c r="E47" s="19">
        <f t="shared" si="57"/>
        <v>150.67780000000002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1363.3489999999999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266.26080000000002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402.70619999999997</v>
      </c>
      <c r="U47" s="19">
        <f t="shared" si="59"/>
        <v>0</v>
      </c>
      <c r="V47" s="19">
        <f t="shared" si="59"/>
        <v>51.271999999999998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2858.7676000000001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628.30999999999995</v>
      </c>
      <c r="C49" s="44">
        <v>177.52</v>
      </c>
      <c r="D49" s="44">
        <v>1375.7429999999999</v>
      </c>
      <c r="E49" s="44">
        <v>996.74</v>
      </c>
      <c r="F49" s="44">
        <v>2963.6</v>
      </c>
      <c r="G49" s="44">
        <v>2089.46</v>
      </c>
      <c r="H49" s="44">
        <v>1960.64</v>
      </c>
      <c r="I49" s="44">
        <v>1673.74</v>
      </c>
      <c r="J49" s="44">
        <v>1150.8</v>
      </c>
      <c r="K49" s="44">
        <v>709.97</v>
      </c>
      <c r="L49" s="44">
        <v>2156.3200000000002</v>
      </c>
      <c r="M49" s="45">
        <v>2322.3200000000002</v>
      </c>
      <c r="N49" s="45">
        <v>677.3</v>
      </c>
      <c r="O49" s="45">
        <v>994.05</v>
      </c>
      <c r="P49" s="45">
        <v>978.75</v>
      </c>
      <c r="Q49" s="45">
        <v>3880.24</v>
      </c>
      <c r="R49" s="45">
        <v>136.54</v>
      </c>
      <c r="S49" s="45">
        <v>4301.88</v>
      </c>
      <c r="T49" s="45">
        <v>955.13</v>
      </c>
      <c r="U49" s="45">
        <v>334.67</v>
      </c>
      <c r="V49" s="45">
        <v>1337.05</v>
      </c>
      <c r="W49" s="45">
        <v>1680.18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33480.952999999994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219.44</v>
      </c>
      <c r="C53" s="44"/>
      <c r="D53" s="44">
        <v>237.09</v>
      </c>
      <c r="E53" s="44"/>
      <c r="F53" s="44"/>
      <c r="G53" s="44">
        <v>136.72999999999999</v>
      </c>
      <c r="H53" s="44">
        <v>192.97</v>
      </c>
      <c r="I53" s="44"/>
      <c r="J53" s="44">
        <v>165.02</v>
      </c>
      <c r="K53" s="44"/>
      <c r="L53" s="44"/>
      <c r="M53" s="45"/>
      <c r="N53" s="45">
        <v>170.85</v>
      </c>
      <c r="O53" s="45">
        <v>419.73</v>
      </c>
      <c r="P53" s="45"/>
      <c r="Q53" s="45"/>
      <c r="R53" s="45">
        <v>146.80000000000001</v>
      </c>
      <c r="S53" s="45"/>
      <c r="T53" s="45">
        <v>454.07</v>
      </c>
      <c r="U53" s="45"/>
      <c r="V53" s="45">
        <v>122.8</v>
      </c>
      <c r="W53" s="45">
        <v>21.46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2286.96</v>
      </c>
    </row>
    <row r="54" spans="1:34" x14ac:dyDescent="0.25">
      <c r="A54" s="17" t="s">
        <v>114</v>
      </c>
      <c r="B54" s="44"/>
      <c r="C54" s="44">
        <v>19.579999999999998</v>
      </c>
      <c r="D54" s="44"/>
      <c r="E54" s="44">
        <v>30.46</v>
      </c>
      <c r="F54" s="44">
        <v>7.25</v>
      </c>
      <c r="G54" s="44"/>
      <c r="H54" s="44">
        <v>42.66</v>
      </c>
      <c r="I54" s="44"/>
      <c r="J54" s="44"/>
      <c r="K54" s="44"/>
      <c r="L54" s="44">
        <v>202.89</v>
      </c>
      <c r="M54" s="45"/>
      <c r="N54" s="45">
        <v>47.41</v>
      </c>
      <c r="O54" s="45"/>
      <c r="P54" s="45">
        <v>61.77</v>
      </c>
      <c r="Q54" s="45">
        <v>98.1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510.12</v>
      </c>
    </row>
    <row r="55" spans="1:34" x14ac:dyDescent="0.25">
      <c r="A55" s="17" t="s">
        <v>52</v>
      </c>
      <c r="B55" s="44">
        <v>690.91</v>
      </c>
      <c r="C55" s="44"/>
      <c r="D55" s="44">
        <v>66.959999999999994</v>
      </c>
      <c r="E55" s="44"/>
      <c r="F55" s="44"/>
      <c r="G55" s="44"/>
      <c r="H55" s="44">
        <v>87.69</v>
      </c>
      <c r="I55" s="44">
        <v>182.01</v>
      </c>
      <c r="J55" s="44">
        <v>75</v>
      </c>
      <c r="K55" s="44">
        <v>21.84</v>
      </c>
      <c r="L55" s="44">
        <v>124.94</v>
      </c>
      <c r="M55" s="45">
        <v>22.94</v>
      </c>
      <c r="N55" s="45">
        <v>87.23</v>
      </c>
      <c r="O55" s="45">
        <v>150.16999999999999</v>
      </c>
      <c r="P55" s="45"/>
      <c r="Q55" s="45">
        <v>139.78299999999999</v>
      </c>
      <c r="R55" s="45">
        <v>2.97</v>
      </c>
      <c r="S55" s="45">
        <v>389.69</v>
      </c>
      <c r="T55" s="45">
        <v>61.91</v>
      </c>
      <c r="U55" s="45"/>
      <c r="V55" s="45">
        <v>14.36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2118.4030000000002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1710.1599999999999</v>
      </c>
      <c r="C64" s="53">
        <f t="shared" ref="C64:AG64" si="61">+C15+C23+C31+C39+C47+C48+C49+C50+C51+C52+C53+C54+C55+C56+C57+C58+C59+C60+C61+C62+C63</f>
        <v>2115.38</v>
      </c>
      <c r="D64" s="53">
        <f t="shared" si="61"/>
        <v>6830.3748000000005</v>
      </c>
      <c r="E64" s="53">
        <f t="shared" si="61"/>
        <v>7835.9889999999996</v>
      </c>
      <c r="F64" s="53">
        <f t="shared" si="61"/>
        <v>2975.85</v>
      </c>
      <c r="G64" s="53">
        <f t="shared" si="61"/>
        <v>2254.59</v>
      </c>
      <c r="H64" s="53">
        <f t="shared" si="61"/>
        <v>2292.46</v>
      </c>
      <c r="I64" s="53">
        <f t="shared" si="61"/>
        <v>1855.75</v>
      </c>
      <c r="J64" s="53">
        <f t="shared" si="61"/>
        <v>6390.6348000000007</v>
      </c>
      <c r="K64" s="53">
        <f t="shared" si="61"/>
        <v>831.31000000000006</v>
      </c>
      <c r="L64" s="53">
        <f t="shared" si="61"/>
        <v>2553.65</v>
      </c>
      <c r="M64" s="53">
        <f t="shared" si="61"/>
        <v>2495.2600000000002</v>
      </c>
      <c r="N64" s="53">
        <f t="shared" si="61"/>
        <v>7079.2107999999998</v>
      </c>
      <c r="O64" s="53">
        <f t="shared" si="61"/>
        <v>6806.07</v>
      </c>
      <c r="P64" s="53">
        <f t="shared" si="61"/>
        <v>7277.6704</v>
      </c>
      <c r="Q64" s="53">
        <f t="shared" si="61"/>
        <v>4654.1230000000005</v>
      </c>
      <c r="R64" s="53">
        <f t="shared" si="61"/>
        <v>291.81000000000006</v>
      </c>
      <c r="S64" s="53">
        <f t="shared" si="61"/>
        <v>5116.87</v>
      </c>
      <c r="T64" s="53">
        <f t="shared" si="61"/>
        <v>8534.7561999999998</v>
      </c>
      <c r="U64" s="53">
        <f t="shared" si="61"/>
        <v>382.67</v>
      </c>
      <c r="V64" s="53">
        <f t="shared" si="61"/>
        <v>2180.5220000000004</v>
      </c>
      <c r="W64" s="53">
        <f t="shared" si="61"/>
        <v>1728.64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84193.751000000004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8 D</v>
      </c>
      <c r="I66" s="55" t="str">
        <f t="shared" si="62"/>
        <v>CAJA 9 D</v>
      </c>
      <c r="J66" s="55" t="str">
        <f t="shared" si="62"/>
        <v>CAJA 10 D</v>
      </c>
      <c r="K66" s="55" t="str">
        <f t="shared" si="62"/>
        <v>CAJA 12 D</v>
      </c>
      <c r="L66" s="55" t="str">
        <f t="shared" si="62"/>
        <v>CAJA 1 N</v>
      </c>
      <c r="M66" s="55" t="str">
        <f t="shared" si="62"/>
        <v>CAJA 2 N</v>
      </c>
      <c r="N66" s="55" t="str">
        <f t="shared" si="62"/>
        <v>CAJA 3 N</v>
      </c>
      <c r="O66" s="55" t="str">
        <f t="shared" si="62"/>
        <v>CAJA 4 N</v>
      </c>
      <c r="P66" s="55" t="str">
        <f t="shared" si="62"/>
        <v>CAJA 5 N</v>
      </c>
      <c r="Q66" s="55" t="str">
        <f t="shared" si="62"/>
        <v>CAJA 6 N</v>
      </c>
      <c r="R66" s="55" t="str">
        <f t="shared" si="62"/>
        <v>CAJA 7 N</v>
      </c>
      <c r="S66" s="55" t="str">
        <f t="shared" si="62"/>
        <v>CAJA 9 N</v>
      </c>
      <c r="T66" s="55" t="str">
        <f t="shared" si="62"/>
        <v>CAJA 10 N</v>
      </c>
      <c r="U66" s="55" t="str">
        <f t="shared" si="62"/>
        <v>CAJA 12 N</v>
      </c>
      <c r="V66" s="55" t="str">
        <f t="shared" si="62"/>
        <v>CAJA 14 N</v>
      </c>
      <c r="W66" s="55" t="str">
        <f t="shared" si="62"/>
        <v>CAJA 15 N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1710.21</v>
      </c>
      <c r="C67" s="57">
        <f t="shared" ref="C67:L67" si="63">C12</f>
        <v>2053.88</v>
      </c>
      <c r="D67" s="57">
        <f t="shared" si="63"/>
        <v>0</v>
      </c>
      <c r="E67" s="57">
        <f t="shared" si="63"/>
        <v>7739.11</v>
      </c>
      <c r="F67" s="57">
        <f t="shared" si="63"/>
        <v>2975.65</v>
      </c>
      <c r="G67" s="57">
        <f t="shared" si="63"/>
        <v>2276.08</v>
      </c>
      <c r="H67" s="57">
        <f t="shared" si="63"/>
        <v>0</v>
      </c>
      <c r="I67" s="57">
        <f t="shared" si="63"/>
        <v>1855.8</v>
      </c>
      <c r="J67" s="57">
        <f t="shared" si="63"/>
        <v>6388.68</v>
      </c>
      <c r="K67" s="57">
        <f t="shared" si="63"/>
        <v>829.46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25828.87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1710.21</v>
      </c>
      <c r="C69" s="59">
        <f t="shared" ref="C69:L69" si="67">+C67+C68</f>
        <v>2053.88</v>
      </c>
      <c r="D69" s="59">
        <f t="shared" si="67"/>
        <v>0</v>
      </c>
      <c r="E69" s="59">
        <f t="shared" si="67"/>
        <v>7739.11</v>
      </c>
      <c r="F69" s="59">
        <f t="shared" si="67"/>
        <v>2975.65</v>
      </c>
      <c r="G69" s="59">
        <f t="shared" si="67"/>
        <v>2276.08</v>
      </c>
      <c r="H69" s="59">
        <f t="shared" si="67"/>
        <v>0</v>
      </c>
      <c r="I69" s="59">
        <f t="shared" si="67"/>
        <v>1855.8</v>
      </c>
      <c r="J69" s="59">
        <f t="shared" si="67"/>
        <v>6388.68</v>
      </c>
      <c r="K69" s="59">
        <f t="shared" si="67"/>
        <v>829.46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25828.87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-5.0000000000181899E-2</v>
      </c>
      <c r="C70" s="57">
        <f t="shared" si="69"/>
        <v>61.5</v>
      </c>
      <c r="D70" s="57">
        <f t="shared" si="69"/>
        <v>6830.3748000000005</v>
      </c>
      <c r="E70" s="57">
        <f t="shared" si="69"/>
        <v>96.878999999999905</v>
      </c>
      <c r="F70" s="57">
        <f t="shared" si="69"/>
        <v>0.1999999999998181</v>
      </c>
      <c r="G70" s="57">
        <f t="shared" si="69"/>
        <v>-21.489999999999782</v>
      </c>
      <c r="H70" s="57">
        <f t="shared" si="69"/>
        <v>2292.46</v>
      </c>
      <c r="I70" s="57">
        <f t="shared" si="69"/>
        <v>-4.9999999999954525E-2</v>
      </c>
      <c r="J70" s="57">
        <f t="shared" si="69"/>
        <v>1.9548000000004322</v>
      </c>
      <c r="K70" s="57">
        <f t="shared" si="69"/>
        <v>1.8500000000000227</v>
      </c>
      <c r="L70" s="57">
        <f t="shared" si="69"/>
        <v>2553.65</v>
      </c>
      <c r="M70" s="57">
        <f t="shared" ref="M70:AG70" si="70">+M64-M69</f>
        <v>2495.2600000000002</v>
      </c>
      <c r="N70" s="57">
        <f t="shared" si="70"/>
        <v>7079.2107999999998</v>
      </c>
      <c r="O70" s="57">
        <f t="shared" si="70"/>
        <v>6806.07</v>
      </c>
      <c r="P70" s="57">
        <f t="shared" si="70"/>
        <v>7277.6704</v>
      </c>
      <c r="Q70" s="57">
        <f t="shared" si="70"/>
        <v>4654.1230000000005</v>
      </c>
      <c r="R70" s="57">
        <f t="shared" si="70"/>
        <v>291.81000000000006</v>
      </c>
      <c r="S70" s="57">
        <f t="shared" si="70"/>
        <v>5116.87</v>
      </c>
      <c r="T70" s="57">
        <f t="shared" si="70"/>
        <v>8534.7561999999998</v>
      </c>
      <c r="U70" s="57">
        <f t="shared" si="70"/>
        <v>382.67</v>
      </c>
      <c r="V70" s="57">
        <f t="shared" si="70"/>
        <v>2180.5220000000004</v>
      </c>
      <c r="W70" s="57">
        <f t="shared" si="70"/>
        <v>1728.64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58364.880999999994</v>
      </c>
    </row>
    <row r="71" spans="1:34" ht="101.25" customHeight="1" x14ac:dyDescent="0.25">
      <c r="A71" s="77" t="s">
        <v>96</v>
      </c>
      <c r="B71" s="14"/>
      <c r="C71" s="14" t="s">
        <v>123</v>
      </c>
      <c r="D71" s="14" t="s">
        <v>124</v>
      </c>
      <c r="E71" s="14" t="s">
        <v>125</v>
      </c>
      <c r="F71" s="14"/>
      <c r="G71" s="14" t="s">
        <v>126</v>
      </c>
      <c r="H71" s="14"/>
      <c r="I71" s="14"/>
      <c r="J71" s="14"/>
      <c r="K71" s="14"/>
      <c r="L71" s="14" t="s">
        <v>127</v>
      </c>
      <c r="M71" s="29"/>
      <c r="N71" s="29" t="s">
        <v>129</v>
      </c>
      <c r="O71" s="29" t="s">
        <v>132</v>
      </c>
      <c r="P71" s="29" t="s">
        <v>133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L72" s="12" t="s">
        <v>128</v>
      </c>
      <c r="N72" s="12" t="s">
        <v>130</v>
      </c>
      <c r="AH72" s="47"/>
    </row>
    <row r="73" spans="1:34" x14ac:dyDescent="0.25">
      <c r="N73" s="12" t="s">
        <v>131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6" sqref="AH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3102.8</v>
      </c>
      <c r="C12" s="26">
        <v>1879.34</v>
      </c>
      <c r="D12" s="26">
        <v>905.83</v>
      </c>
      <c r="E12" s="26">
        <v>1471.55</v>
      </c>
      <c r="F12" s="26">
        <v>1327.68</v>
      </c>
      <c r="G12" s="26">
        <v>810.09</v>
      </c>
      <c r="H12" s="26">
        <v>1828.26</v>
      </c>
      <c r="I12" s="26">
        <v>4249.82</v>
      </c>
      <c r="J12" s="26">
        <v>3908.32</v>
      </c>
      <c r="K12" s="26">
        <v>2201.48</v>
      </c>
      <c r="L12" s="26">
        <v>1387.39</v>
      </c>
      <c r="M12" s="26">
        <v>2295.02</v>
      </c>
      <c r="N12" s="26">
        <v>962.3</v>
      </c>
      <c r="O12" s="26">
        <v>3049.21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29379.09</v>
      </c>
      <c r="AI12" s="26">
        <v>29720.91</v>
      </c>
      <c r="AJ12" s="69">
        <f>+AI12-AH12</f>
        <v>341.81999999999971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0</v>
      </c>
      <c r="C15" s="23">
        <v>18.5</v>
      </c>
      <c r="D15" s="23">
        <v>19.5</v>
      </c>
      <c r="E15" s="23">
        <v>53.5</v>
      </c>
      <c r="F15" s="23">
        <v>111</v>
      </c>
      <c r="G15" s="23">
        <v>12.5</v>
      </c>
      <c r="H15" s="23">
        <v>0</v>
      </c>
      <c r="I15" s="23"/>
      <c r="J15" s="23">
        <v>177</v>
      </c>
      <c r="K15" s="23">
        <v>103</v>
      </c>
      <c r="L15" s="23">
        <v>90</v>
      </c>
      <c r="M15" s="23">
        <v>99.5</v>
      </c>
      <c r="N15" s="23">
        <v>85</v>
      </c>
      <c r="O15" s="23">
        <v>18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787.5</v>
      </c>
    </row>
    <row r="16" spans="1:36" s="32" customFormat="1" x14ac:dyDescent="0.25">
      <c r="A16" s="30" t="s">
        <v>20</v>
      </c>
      <c r="B16" s="31">
        <v>507</v>
      </c>
      <c r="C16" s="31">
        <v>278</v>
      </c>
      <c r="D16" s="31">
        <v>1</v>
      </c>
      <c r="E16" s="31">
        <v>0</v>
      </c>
      <c r="F16" s="31">
        <v>0</v>
      </c>
      <c r="G16" s="31">
        <v>0</v>
      </c>
      <c r="H16" s="31">
        <v>186</v>
      </c>
      <c r="I16" s="31">
        <v>735</v>
      </c>
      <c r="J16" s="31">
        <v>733</v>
      </c>
      <c r="K16" s="31"/>
      <c r="L16" s="31"/>
      <c r="M16" s="31"/>
      <c r="N16" s="31">
        <v>7</v>
      </c>
      <c r="O16" s="31">
        <v>432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2879</v>
      </c>
      <c r="AJ16" s="70"/>
    </row>
    <row r="17" spans="1:36" s="47" customFormat="1" x14ac:dyDescent="0.25">
      <c r="A17" s="46" t="s">
        <v>27</v>
      </c>
      <c r="B17" s="22">
        <f>B16*$B$8</f>
        <v>2240.94</v>
      </c>
      <c r="C17" s="22">
        <f>C16*$B$8</f>
        <v>1228.76</v>
      </c>
      <c r="D17" s="22">
        <f t="shared" ref="D17:AG17" si="2">D16*$B$8</f>
        <v>4.42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822.12</v>
      </c>
      <c r="I17" s="22">
        <f t="shared" si="2"/>
        <v>3248.7</v>
      </c>
      <c r="J17" s="22">
        <f t="shared" si="2"/>
        <v>3239.86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30.939999999999998</v>
      </c>
      <c r="O17" s="22">
        <f t="shared" si="2"/>
        <v>1909.44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12725.18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507</v>
      </c>
      <c r="C22" s="20">
        <f t="shared" ref="C22:AG23" si="5">+C16+C18+C20</f>
        <v>278</v>
      </c>
      <c r="D22" s="20">
        <f t="shared" si="5"/>
        <v>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186</v>
      </c>
      <c r="I22" s="20">
        <f t="shared" si="5"/>
        <v>735</v>
      </c>
      <c r="J22" s="20">
        <f t="shared" si="5"/>
        <v>733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7</v>
      </c>
      <c r="O22" s="20">
        <f t="shared" si="5"/>
        <v>432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2879</v>
      </c>
    </row>
    <row r="23" spans="1:36" s="47" customFormat="1" x14ac:dyDescent="0.25">
      <c r="A23" s="48" t="s">
        <v>26</v>
      </c>
      <c r="B23" s="19">
        <f>+B17+B19+B21</f>
        <v>2240.94</v>
      </c>
      <c r="C23" s="19">
        <f t="shared" si="5"/>
        <v>1228.76</v>
      </c>
      <c r="D23" s="19">
        <f t="shared" si="5"/>
        <v>4.42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822.12</v>
      </c>
      <c r="I23" s="19">
        <f t="shared" si="5"/>
        <v>3248.7</v>
      </c>
      <c r="J23" s="19">
        <f t="shared" si="5"/>
        <v>3239.86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30.939999999999998</v>
      </c>
      <c r="O23" s="19">
        <f t="shared" si="5"/>
        <v>1909.44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12725.18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50.34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50.34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222.50280000000001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222.50280000000001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50.34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50.34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222.50280000000001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222.50280000000001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817.26</v>
      </c>
      <c r="C49" s="44">
        <v>539.73</v>
      </c>
      <c r="D49" s="44">
        <v>724.64</v>
      </c>
      <c r="E49" s="44">
        <v>1174.6400000000001</v>
      </c>
      <c r="F49" s="44">
        <v>1138.3399999999999</v>
      </c>
      <c r="G49" s="44">
        <v>345.74</v>
      </c>
      <c r="H49" s="44">
        <v>634.11</v>
      </c>
      <c r="I49" s="44">
        <v>152.04</v>
      </c>
      <c r="J49" s="44">
        <v>185.66</v>
      </c>
      <c r="K49" s="44">
        <v>1705.22</v>
      </c>
      <c r="L49" s="44">
        <v>846.04</v>
      </c>
      <c r="M49" s="45">
        <v>2109.12</v>
      </c>
      <c r="N49" s="45">
        <v>780.97</v>
      </c>
      <c r="O49" s="45">
        <v>991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12144.51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>
        <v>158.94999999999999</v>
      </c>
      <c r="H50" s="44"/>
      <c r="I50" s="44"/>
      <c r="J50" s="44"/>
      <c r="K50" s="44">
        <v>194.02</v>
      </c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352.97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9.1</v>
      </c>
      <c r="D52" s="44"/>
      <c r="E52" s="44"/>
      <c r="F52" s="44"/>
      <c r="G52" s="44"/>
      <c r="H52" s="44"/>
      <c r="I52" s="44">
        <v>754.04</v>
      </c>
      <c r="J52" s="44">
        <v>295.12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1058.26</v>
      </c>
    </row>
    <row r="53" spans="1:34" x14ac:dyDescent="0.25">
      <c r="A53" s="17" t="s">
        <v>18</v>
      </c>
      <c r="B53" s="44">
        <v>169.74</v>
      </c>
      <c r="C53" s="44">
        <v>116.98</v>
      </c>
      <c r="D53" s="44">
        <v>59.02</v>
      </c>
      <c r="E53" s="44">
        <v>216.84</v>
      </c>
      <c r="F53" s="44">
        <v>0</v>
      </c>
      <c r="G53" s="44"/>
      <c r="H53" s="44">
        <v>111.58</v>
      </c>
      <c r="I53" s="44">
        <v>80.98</v>
      </c>
      <c r="J53" s="44">
        <v>105.98</v>
      </c>
      <c r="K53" s="44">
        <v>148.41999999999999</v>
      </c>
      <c r="L53" s="44">
        <v>339.63</v>
      </c>
      <c r="M53" s="45"/>
      <c r="N53" s="45"/>
      <c r="O53" s="45">
        <v>163.29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1512.46</v>
      </c>
    </row>
    <row r="54" spans="1:34" x14ac:dyDescent="0.25">
      <c r="A54" s="17" t="s">
        <v>114</v>
      </c>
      <c r="B54" s="44"/>
      <c r="C54" s="44"/>
      <c r="D54" s="44"/>
      <c r="E54" s="44">
        <v>26.51</v>
      </c>
      <c r="F54" s="44"/>
      <c r="G54" s="44"/>
      <c r="H54" s="44"/>
      <c r="I54" s="44"/>
      <c r="J54" s="44"/>
      <c r="K54" s="44"/>
      <c r="L54" s="44">
        <v>31.53</v>
      </c>
      <c r="M54" s="45"/>
      <c r="N54" s="45">
        <v>45.05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103.09</v>
      </c>
    </row>
    <row r="55" spans="1:34" x14ac:dyDescent="0.25">
      <c r="A55" s="17" t="s">
        <v>52</v>
      </c>
      <c r="B55" s="44">
        <v>0</v>
      </c>
      <c r="C55" s="44"/>
      <c r="D55" s="44">
        <v>98.92</v>
      </c>
      <c r="E55" s="44"/>
      <c r="F55" s="44">
        <v>108.55</v>
      </c>
      <c r="G55" s="44"/>
      <c r="H55" s="44">
        <v>116.44</v>
      </c>
      <c r="I55" s="44">
        <v>66.8</v>
      </c>
      <c r="J55" s="44"/>
      <c r="K55" s="44">
        <v>52.82</v>
      </c>
      <c r="L55" s="44">
        <v>80.459999999999994</v>
      </c>
      <c r="M55" s="45">
        <v>77.25</v>
      </c>
      <c r="N55" s="45">
        <v>20.170000000000002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621.41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>
        <v>280</v>
      </c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280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>
        <v>20.12</v>
      </c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20.12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44.08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44.08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>
        <v>19.2</v>
      </c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19.2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3227.9399999999996</v>
      </c>
      <c r="C64" s="53">
        <f t="shared" ref="C64:AG64" si="21">+C15+C23+C31+C39+C47+C48+C49+C50+C51+C52+C53+C54+C55+C56+C57+C58+C59+C60+C61+C62+C63</f>
        <v>1913.07</v>
      </c>
      <c r="D64" s="53">
        <f t="shared" si="21"/>
        <v>906.49999999999989</v>
      </c>
      <c r="E64" s="53">
        <f t="shared" si="21"/>
        <v>1471.49</v>
      </c>
      <c r="F64" s="53">
        <f t="shared" si="21"/>
        <v>1357.8899999999999</v>
      </c>
      <c r="G64" s="53">
        <f t="shared" si="21"/>
        <v>817.31000000000006</v>
      </c>
      <c r="H64" s="53">
        <f t="shared" si="21"/>
        <v>1906.7528000000002</v>
      </c>
      <c r="I64" s="53">
        <f t="shared" si="21"/>
        <v>4346.6399999999994</v>
      </c>
      <c r="J64" s="53">
        <f t="shared" si="21"/>
        <v>4003.62</v>
      </c>
      <c r="K64" s="53">
        <f t="shared" si="21"/>
        <v>2203.48</v>
      </c>
      <c r="L64" s="53">
        <f t="shared" si="21"/>
        <v>1387.66</v>
      </c>
      <c r="M64" s="53">
        <f t="shared" si="21"/>
        <v>2285.87</v>
      </c>
      <c r="N64" s="53">
        <f t="shared" si="21"/>
        <v>962.13</v>
      </c>
      <c r="O64" s="53">
        <f t="shared" si="21"/>
        <v>3100.93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29891.282799999997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3102.8</v>
      </c>
      <c r="C67" s="57">
        <f t="shared" ref="C67:L67" si="23">C12</f>
        <v>1879.34</v>
      </c>
      <c r="D67" s="57">
        <f t="shared" si="23"/>
        <v>905.83</v>
      </c>
      <c r="E67" s="57">
        <f t="shared" si="23"/>
        <v>1471.55</v>
      </c>
      <c r="F67" s="57">
        <f t="shared" si="23"/>
        <v>1327.68</v>
      </c>
      <c r="G67" s="57">
        <f t="shared" si="23"/>
        <v>810.09</v>
      </c>
      <c r="H67" s="57">
        <f t="shared" si="23"/>
        <v>1828.26</v>
      </c>
      <c r="I67" s="57">
        <f t="shared" si="23"/>
        <v>4249.82</v>
      </c>
      <c r="J67" s="57">
        <f t="shared" si="23"/>
        <v>3908.32</v>
      </c>
      <c r="K67" s="57">
        <f t="shared" si="23"/>
        <v>2201.48</v>
      </c>
      <c r="L67" s="57">
        <f t="shared" si="23"/>
        <v>1387.39</v>
      </c>
      <c r="M67" s="57">
        <f t="shared" si="22"/>
        <v>2295.02</v>
      </c>
      <c r="N67" s="57">
        <f t="shared" si="22"/>
        <v>962.3</v>
      </c>
      <c r="O67" s="57">
        <f t="shared" si="22"/>
        <v>3049.21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29379.09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3114.8</v>
      </c>
      <c r="C69" s="59">
        <f t="shared" ref="C69:AG69" si="25">+C67+C68</f>
        <v>1879.34</v>
      </c>
      <c r="D69" s="59">
        <f t="shared" si="25"/>
        <v>905.83</v>
      </c>
      <c r="E69" s="59">
        <f t="shared" si="25"/>
        <v>1471.55</v>
      </c>
      <c r="F69" s="59">
        <f t="shared" si="25"/>
        <v>1327.68</v>
      </c>
      <c r="G69" s="59">
        <f t="shared" si="25"/>
        <v>810.09</v>
      </c>
      <c r="H69" s="59">
        <f t="shared" si="25"/>
        <v>1828.26</v>
      </c>
      <c r="I69" s="59">
        <f t="shared" si="25"/>
        <v>4249.82</v>
      </c>
      <c r="J69" s="59">
        <f t="shared" si="25"/>
        <v>3908.32</v>
      </c>
      <c r="K69" s="59">
        <f t="shared" si="25"/>
        <v>2201.48</v>
      </c>
      <c r="L69" s="59">
        <f t="shared" si="25"/>
        <v>1387.39</v>
      </c>
      <c r="M69" s="59">
        <f t="shared" si="25"/>
        <v>2295.02</v>
      </c>
      <c r="N69" s="59">
        <f t="shared" si="25"/>
        <v>962.3</v>
      </c>
      <c r="O69" s="59">
        <f t="shared" si="25"/>
        <v>3049.21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29391.09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113.13999999999942</v>
      </c>
      <c r="C70" s="57">
        <f t="shared" si="26"/>
        <v>33.730000000000018</v>
      </c>
      <c r="D70" s="57">
        <f t="shared" si="26"/>
        <v>0.66999999999984539</v>
      </c>
      <c r="E70" s="57">
        <f t="shared" si="26"/>
        <v>-5.999999999994543E-2</v>
      </c>
      <c r="F70" s="57">
        <f t="shared" si="26"/>
        <v>30.209999999999809</v>
      </c>
      <c r="G70" s="57">
        <f t="shared" si="26"/>
        <v>7.2200000000000273</v>
      </c>
      <c r="H70" s="57">
        <f t="shared" si="26"/>
        <v>78.492800000000216</v>
      </c>
      <c r="I70" s="57">
        <f t="shared" si="26"/>
        <v>96.819999999999709</v>
      </c>
      <c r="J70" s="57">
        <f t="shared" si="26"/>
        <v>95.299999999999727</v>
      </c>
      <c r="K70" s="57">
        <f t="shared" si="26"/>
        <v>2</v>
      </c>
      <c r="L70" s="57">
        <f t="shared" si="26"/>
        <v>0.26999999999998181</v>
      </c>
      <c r="M70" s="57">
        <f t="shared" si="26"/>
        <v>-9.1500000000000909</v>
      </c>
      <c r="N70" s="57">
        <f t="shared" si="26"/>
        <v>-0.16999999999995907</v>
      </c>
      <c r="O70" s="57">
        <f t="shared" si="26"/>
        <v>51.7199999999998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500.19279999999856</v>
      </c>
    </row>
    <row r="71" spans="1:34" ht="112.5" customHeight="1" x14ac:dyDescent="0.25">
      <c r="A71" s="77" t="s">
        <v>96</v>
      </c>
      <c r="B71" s="14" t="s">
        <v>143</v>
      </c>
      <c r="C71" s="14" t="s">
        <v>145</v>
      </c>
      <c r="D71" s="14"/>
      <c r="E71" s="14"/>
      <c r="F71" s="14" t="s">
        <v>147</v>
      </c>
      <c r="G71" s="14" t="s">
        <v>152</v>
      </c>
      <c r="H71" s="14" t="s">
        <v>150</v>
      </c>
      <c r="I71" s="14" t="s">
        <v>154</v>
      </c>
      <c r="J71" s="14" t="s">
        <v>157</v>
      </c>
      <c r="K71" s="14"/>
      <c r="L71" s="14"/>
      <c r="M71" s="29" t="s">
        <v>139</v>
      </c>
      <c r="N71" s="29"/>
      <c r="O71" s="29" t="s">
        <v>158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144</v>
      </c>
      <c r="C72" s="12" t="s">
        <v>146</v>
      </c>
      <c r="F72" s="12" t="s">
        <v>148</v>
      </c>
      <c r="G72" s="12" t="s">
        <v>153</v>
      </c>
      <c r="H72" s="12" t="s">
        <v>151</v>
      </c>
      <c r="I72" s="12" t="s">
        <v>155</v>
      </c>
      <c r="O72" s="12" t="s">
        <v>159</v>
      </c>
      <c r="AH72" s="47"/>
    </row>
    <row r="73" spans="1:34" x14ac:dyDescent="0.25">
      <c r="F73" s="12" t="s">
        <v>149</v>
      </c>
      <c r="I73" s="12" t="s">
        <v>156</v>
      </c>
      <c r="O73" s="12">
        <v>10.67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18" activePane="bottomRight" state="frozen"/>
      <selection pane="topRight" activeCell="B1" sqref="B1"/>
      <selection pane="bottomLeft" activeCell="A5" sqref="A5"/>
      <selection pane="bottomRight" activeCell="AM28" sqref="AM2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59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3675.28</v>
      </c>
      <c r="C12" s="26">
        <v>7512.52</v>
      </c>
      <c r="D12" s="26">
        <v>927.02</v>
      </c>
      <c r="E12" s="26">
        <v>1567.31</v>
      </c>
      <c r="F12" s="26">
        <v>2007.96</v>
      </c>
      <c r="G12" s="26">
        <v>794.01</v>
      </c>
      <c r="H12" s="26">
        <v>1469.86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17953.96</v>
      </c>
      <c r="AI12" s="26">
        <v>18241.59</v>
      </c>
      <c r="AJ12" s="69">
        <f>+AI12-AH12</f>
        <v>287.63000000000102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>
        <v>218</v>
      </c>
      <c r="F15" s="23">
        <v>315.5</v>
      </c>
      <c r="G15" s="23">
        <v>66</v>
      </c>
      <c r="H15" s="23">
        <v>130.5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730</v>
      </c>
    </row>
    <row r="16" spans="1:36" s="32" customFormat="1" x14ac:dyDescent="0.25">
      <c r="A16" s="30" t="s">
        <v>20</v>
      </c>
      <c r="B16" s="31">
        <v>748</v>
      </c>
      <c r="C16" s="31">
        <v>1590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2338</v>
      </c>
      <c r="AJ16" s="70"/>
    </row>
    <row r="17" spans="1:36" s="47" customFormat="1" x14ac:dyDescent="0.25">
      <c r="A17" s="46" t="s">
        <v>27</v>
      </c>
      <c r="B17" s="22">
        <f>B16*$B$8</f>
        <v>3306.16</v>
      </c>
      <c r="C17" s="22">
        <f>C16*$B$8</f>
        <v>7027.8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10333.959999999999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748</v>
      </c>
      <c r="C22" s="20">
        <f t="shared" ref="C22:AG23" si="5">+C16+C18+C20</f>
        <v>1590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2338</v>
      </c>
    </row>
    <row r="23" spans="1:36" s="47" customFormat="1" x14ac:dyDescent="0.25">
      <c r="A23" s="48" t="s">
        <v>26</v>
      </c>
      <c r="B23" s="19">
        <f>+B17+B19+B21</f>
        <v>3306.16</v>
      </c>
      <c r="C23" s="19">
        <f t="shared" si="5"/>
        <v>7027.8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10333.959999999999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19.84</v>
      </c>
      <c r="C32" s="36">
        <v>15.89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35.730000000000004</v>
      </c>
    </row>
    <row r="33" spans="1:34" s="47" customFormat="1" x14ac:dyDescent="0.25">
      <c r="A33" s="46" t="s">
        <v>35</v>
      </c>
      <c r="B33" s="22">
        <f>B32*$B$8</f>
        <v>87.692799999999991</v>
      </c>
      <c r="C33" s="22">
        <f t="shared" ref="C33:AG33" si="12">C32*$B$8</f>
        <v>70.233800000000002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157.92660000000001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19.84</v>
      </c>
      <c r="C38" s="20">
        <f t="shared" ref="C38:AG39" si="15">+C32+C34+C36</f>
        <v>15.89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35.730000000000004</v>
      </c>
    </row>
    <row r="39" spans="1:34" s="47" customFormat="1" x14ac:dyDescent="0.25">
      <c r="A39" s="48" t="s">
        <v>42</v>
      </c>
      <c r="B39" s="19">
        <f>+B33+B35+B37</f>
        <v>87.692799999999991</v>
      </c>
      <c r="C39" s="19">
        <f t="shared" si="15"/>
        <v>70.233800000000002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157.92660000000001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434.46</v>
      </c>
      <c r="C49" s="44">
        <v>472.25</v>
      </c>
      <c r="D49" s="44">
        <v>851.99</v>
      </c>
      <c r="E49" s="44">
        <v>1144.58</v>
      </c>
      <c r="F49" s="44">
        <v>1357.05</v>
      </c>
      <c r="G49" s="44">
        <v>680.09</v>
      </c>
      <c r="H49" s="44">
        <v>1340.49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6280.91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</v>
      </c>
      <c r="C53" s="44">
        <v>208.91</v>
      </c>
      <c r="D53" s="44">
        <v>75.03</v>
      </c>
      <c r="E53" s="44">
        <v>204.79</v>
      </c>
      <c r="F53" s="44">
        <v>336.47</v>
      </c>
      <c r="G53" s="44">
        <v>48.37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884.57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3839.3127999999997</v>
      </c>
      <c r="C64" s="53">
        <f t="shared" ref="C64:AG64" si="21">+C15+C23+C31+C39+C47+C48+C49+C50+C51+C52+C53+C54+C55+C56+C57+C58+C59+C60+C61+C62+C63</f>
        <v>7779.1938</v>
      </c>
      <c r="D64" s="53">
        <f t="shared" si="21"/>
        <v>927.02</v>
      </c>
      <c r="E64" s="53">
        <f t="shared" si="21"/>
        <v>1567.37</v>
      </c>
      <c r="F64" s="53">
        <f t="shared" si="21"/>
        <v>2009.02</v>
      </c>
      <c r="G64" s="53">
        <f t="shared" si="21"/>
        <v>794.46</v>
      </c>
      <c r="H64" s="53">
        <f t="shared" si="21"/>
        <v>1470.99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18387.366600000001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3675.28</v>
      </c>
      <c r="C67" s="57">
        <f t="shared" ref="C67:L67" si="23">C12</f>
        <v>7512.52</v>
      </c>
      <c r="D67" s="57">
        <f t="shared" si="23"/>
        <v>927.02</v>
      </c>
      <c r="E67" s="57">
        <f t="shared" si="23"/>
        <v>1567.31</v>
      </c>
      <c r="F67" s="57">
        <f t="shared" si="23"/>
        <v>2007.96</v>
      </c>
      <c r="G67" s="57">
        <f t="shared" si="23"/>
        <v>794.01</v>
      </c>
      <c r="H67" s="57">
        <f t="shared" si="23"/>
        <v>1469.86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17953.96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3675.28</v>
      </c>
      <c r="C69" s="59">
        <f t="shared" ref="C69:AG69" si="25">+C67+C68</f>
        <v>7512.52</v>
      </c>
      <c r="D69" s="59">
        <f t="shared" si="25"/>
        <v>927.02</v>
      </c>
      <c r="E69" s="59">
        <f t="shared" si="25"/>
        <v>1567.31</v>
      </c>
      <c r="F69" s="59">
        <f t="shared" si="25"/>
        <v>2007.96</v>
      </c>
      <c r="G69" s="59">
        <f t="shared" si="25"/>
        <v>794.01</v>
      </c>
      <c r="H69" s="59">
        <f t="shared" si="25"/>
        <v>1469.86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17953.96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164.0327999999995</v>
      </c>
      <c r="C70" s="57">
        <f t="shared" si="26"/>
        <v>266.67379999999957</v>
      </c>
      <c r="D70" s="57">
        <f t="shared" si="26"/>
        <v>0</v>
      </c>
      <c r="E70" s="57">
        <f t="shared" si="26"/>
        <v>5.999999999994543E-2</v>
      </c>
      <c r="F70" s="57">
        <f t="shared" si="26"/>
        <v>1.0599999999999454</v>
      </c>
      <c r="G70" s="57">
        <f t="shared" si="26"/>
        <v>0.45000000000004547</v>
      </c>
      <c r="H70" s="57">
        <f t="shared" si="26"/>
        <v>1.1300000000001091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433.40659999999912</v>
      </c>
    </row>
    <row r="71" spans="1:34" ht="95.25" customHeight="1" x14ac:dyDescent="0.25">
      <c r="A71" s="77" t="s">
        <v>96</v>
      </c>
      <c r="B71" s="14" t="s">
        <v>134</v>
      </c>
      <c r="C71" s="14" t="s">
        <v>136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135</v>
      </c>
      <c r="C72" s="12" t="s">
        <v>137</v>
      </c>
      <c r="AH72" s="47"/>
    </row>
    <row r="73" spans="1:34" x14ac:dyDescent="0.25">
      <c r="B73" s="12" t="s">
        <v>138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861.82</v>
      </c>
      <c r="C12" s="26">
        <v>1310.87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2172.69</v>
      </c>
      <c r="AI12" s="26">
        <v>2172.69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42.003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54.003</v>
      </c>
      <c r="AI13" s="26"/>
      <c r="AJ13" s="69">
        <f>+AI13-AH13</f>
        <v>-54.003</v>
      </c>
    </row>
    <row r="14" spans="1:36" ht="19.5" customHeight="1" x14ac:dyDescent="0.25">
      <c r="A14" s="25" t="s">
        <v>118</v>
      </c>
      <c r="B14" s="26"/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31</v>
      </c>
      <c r="C15" s="23">
        <v>26.7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57.7</v>
      </c>
    </row>
    <row r="16" spans="1:36" s="32" customFormat="1" x14ac:dyDescent="0.25">
      <c r="A16" s="30" t="s">
        <v>20</v>
      </c>
      <c r="B16" s="31">
        <v>28</v>
      </c>
      <c r="C16" s="31">
        <v>101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129</v>
      </c>
      <c r="AJ16" s="70"/>
    </row>
    <row r="17" spans="1:36" s="47" customFormat="1" x14ac:dyDescent="0.25">
      <c r="A17" s="46" t="s">
        <v>27</v>
      </c>
      <c r="B17" s="22">
        <f>B16*$B$8</f>
        <v>123.75999999999999</v>
      </c>
      <c r="C17" s="22">
        <f>C16*$B$8</f>
        <v>446.42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570.18000000000006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</v>
      </c>
      <c r="C22" s="20">
        <f t="shared" ref="C22:AG23" si="5">+C16+C18+C20</f>
        <v>101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129</v>
      </c>
    </row>
    <row r="23" spans="1:36" s="47" customFormat="1" x14ac:dyDescent="0.25">
      <c r="A23" s="48" t="s">
        <v>26</v>
      </c>
      <c r="B23" s="19">
        <f>+B17+B19+B21</f>
        <v>123.75999999999999</v>
      </c>
      <c r="C23" s="19">
        <f t="shared" si="5"/>
        <v>446.42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570.18000000000006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17.399999999999999</v>
      </c>
      <c r="C40" s="36">
        <v>26.82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44.22</v>
      </c>
    </row>
    <row r="41" spans="1:34" s="47" customFormat="1" x14ac:dyDescent="0.25">
      <c r="A41" s="46" t="s">
        <v>44</v>
      </c>
      <c r="B41" s="22">
        <f>B40*$B$8</f>
        <v>76.907999999999987</v>
      </c>
      <c r="C41" s="22">
        <f t="shared" ref="C41:AG41" si="16">C40*$B$8</f>
        <v>118.5444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195.45239999999998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17.399999999999999</v>
      </c>
      <c r="C46" s="20">
        <f t="shared" ref="C46:AG47" si="19">+C40+C42+C44</f>
        <v>26.82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44.22</v>
      </c>
    </row>
    <row r="47" spans="1:34" s="47" customFormat="1" x14ac:dyDescent="0.25">
      <c r="A47" s="48" t="s">
        <v>48</v>
      </c>
      <c r="B47" s="19">
        <f>+B41+B43+B45</f>
        <v>76.907999999999987</v>
      </c>
      <c r="C47" s="19">
        <f t="shared" si="19"/>
        <v>118.5444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195.45239999999998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566.70000000000005</v>
      </c>
      <c r="C49" s="44">
        <v>655.05999999999995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1221.76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92.47</v>
      </c>
      <c r="C53" s="44">
        <v>67.7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160.17000000000002</v>
      </c>
    </row>
    <row r="54" spans="1:34" x14ac:dyDescent="0.25">
      <c r="A54" s="17" t="s">
        <v>114</v>
      </c>
      <c r="B54" s="44"/>
      <c r="C54" s="44">
        <v>23.82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23.82</v>
      </c>
    </row>
    <row r="55" spans="1:34" x14ac:dyDescent="0.25">
      <c r="A55" s="17" t="s">
        <v>52</v>
      </c>
      <c r="B55" s="44">
        <v>20.91</v>
      </c>
      <c r="C55" s="44">
        <v>13.13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34.04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911.74800000000005</v>
      </c>
      <c r="C64" s="53">
        <f t="shared" ref="C64:AG64" si="21">+C15+C23+C31+C39+C47+C48+C49+C50+C51+C52+C53+C54+C55+C56+C57+C58+C59+C60+C61+C62+C63</f>
        <v>1351.3744000000002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2263.1224000000002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861.82</v>
      </c>
      <c r="C67" s="57">
        <f t="shared" ref="C67:L67" si="23">C12</f>
        <v>1310.87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2172.69</v>
      </c>
    </row>
    <row r="68" spans="1:34" s="47" customFormat="1" x14ac:dyDescent="0.25">
      <c r="A68" s="58" t="s">
        <v>93</v>
      </c>
      <c r="B68" s="59">
        <f t="shared" ref="B68:AG68" si="24">+B13+B14</f>
        <v>42.003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66.003</v>
      </c>
    </row>
    <row r="69" spans="1:34" s="47" customFormat="1" x14ac:dyDescent="0.25">
      <c r="A69" s="58" t="s">
        <v>94</v>
      </c>
      <c r="B69" s="59">
        <f>+B67+B68</f>
        <v>903.82300000000009</v>
      </c>
      <c r="C69" s="59">
        <f t="shared" ref="C69:AG69" si="25">+C67+C68</f>
        <v>1334.87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2238.6930000000002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7.9249999999999545</v>
      </c>
      <c r="C70" s="57">
        <f t="shared" si="26"/>
        <v>16.50440000000026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24.429400000000214</v>
      </c>
    </row>
    <row r="71" spans="1:34" ht="102.75" customHeight="1" x14ac:dyDescent="0.25">
      <c r="A71" s="77" t="s">
        <v>96</v>
      </c>
      <c r="B71" s="14" t="s">
        <v>140</v>
      </c>
      <c r="C71" s="14" t="s">
        <v>141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I5" sqref="AI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1053.18</v>
      </c>
      <c r="C12" s="26">
        <v>390.92</v>
      </c>
      <c r="D12" s="26">
        <v>2833.37</v>
      </c>
      <c r="E12" s="26">
        <v>1382.8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5660.27</v>
      </c>
      <c r="AI12" s="26"/>
      <c r="AJ12" s="69">
        <f>+AI12-AH12</f>
        <v>-5660.27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</v>
      </c>
      <c r="C15" s="23">
        <v>1.5</v>
      </c>
      <c r="D15" s="23">
        <v>34.5</v>
      </c>
      <c r="E15" s="23">
        <v>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75.5</v>
      </c>
    </row>
    <row r="16" spans="1:36" s="32" customFormat="1" x14ac:dyDescent="0.25">
      <c r="A16" s="30" t="s">
        <v>20</v>
      </c>
      <c r="B16" s="31">
        <v>72</v>
      </c>
      <c r="C16" s="31">
        <v>42</v>
      </c>
      <c r="D16" s="31">
        <v>423</v>
      </c>
      <c r="E16" s="31">
        <v>234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771</v>
      </c>
      <c r="AJ16" s="70"/>
    </row>
    <row r="17" spans="1:36" s="47" customFormat="1" x14ac:dyDescent="0.25">
      <c r="A17" s="46" t="s">
        <v>27</v>
      </c>
      <c r="B17" s="22">
        <f>B16*$B$8</f>
        <v>318.24</v>
      </c>
      <c r="C17" s="22">
        <f>C16*$B$8</f>
        <v>185.64</v>
      </c>
      <c r="D17" s="22">
        <f t="shared" ref="D17:AG17" si="2">D16*$B$8</f>
        <v>1869.66</v>
      </c>
      <c r="E17" s="22">
        <f t="shared" si="2"/>
        <v>1034.28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3407.8199999999997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72</v>
      </c>
      <c r="C22" s="20">
        <f t="shared" ref="C22:AG23" si="5">+C16+C18+C20</f>
        <v>42</v>
      </c>
      <c r="D22" s="20">
        <f t="shared" si="5"/>
        <v>423</v>
      </c>
      <c r="E22" s="20">
        <f t="shared" si="5"/>
        <v>234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771</v>
      </c>
    </row>
    <row r="23" spans="1:36" s="47" customFormat="1" x14ac:dyDescent="0.25">
      <c r="A23" s="48" t="s">
        <v>26</v>
      </c>
      <c r="B23" s="19">
        <f>+B17+B19+B21</f>
        <v>318.24</v>
      </c>
      <c r="C23" s="19">
        <f t="shared" si="5"/>
        <v>185.64</v>
      </c>
      <c r="D23" s="19">
        <f t="shared" si="5"/>
        <v>1869.66</v>
      </c>
      <c r="E23" s="19">
        <f t="shared" si="5"/>
        <v>1034.28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3407.8199999999997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9.5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9.5</v>
      </c>
    </row>
    <row r="41" spans="1:34" s="47" customFormat="1" x14ac:dyDescent="0.25">
      <c r="A41" s="46" t="s">
        <v>44</v>
      </c>
      <c r="B41" s="22">
        <f>B40*$B$8</f>
        <v>41.99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41.99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9.5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9.5</v>
      </c>
    </row>
    <row r="47" spans="1:34" s="47" customFormat="1" x14ac:dyDescent="0.25">
      <c r="A47" s="48" t="s">
        <v>48</v>
      </c>
      <c r="B47" s="19">
        <f>+B41+B43+B45</f>
        <v>41.99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41.99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572.51</v>
      </c>
      <c r="C49" s="44">
        <v>201.07</v>
      </c>
      <c r="D49" s="44">
        <v>522.66</v>
      </c>
      <c r="E49" s="44">
        <v>344.93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1641.1699999999998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89.88</v>
      </c>
      <c r="C53" s="44"/>
      <c r="D53" s="44">
        <v>359.95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449.83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47.11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47.11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1054.6199999999999</v>
      </c>
      <c r="C64" s="53">
        <f t="shared" ref="C64:AG64" si="21">+C15+C23+C31+C39+C47+C48+C49+C50+C51+C52+C53+C54+C55+C56+C57+C58+C59+C60+C61+C62+C63</f>
        <v>388.21</v>
      </c>
      <c r="D64" s="53">
        <f t="shared" si="21"/>
        <v>2833.88</v>
      </c>
      <c r="E64" s="53">
        <f t="shared" si="21"/>
        <v>1386.71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5663.42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1053.18</v>
      </c>
      <c r="C67" s="57">
        <f t="shared" ref="C67:L67" si="23">C12</f>
        <v>390.92</v>
      </c>
      <c r="D67" s="57">
        <f t="shared" si="23"/>
        <v>2833.37</v>
      </c>
      <c r="E67" s="57">
        <f t="shared" si="23"/>
        <v>1382.8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5660.27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1053.18</v>
      </c>
      <c r="C69" s="59">
        <f t="shared" ref="C69:AG69" si="25">+C67+C68</f>
        <v>390.92</v>
      </c>
      <c r="D69" s="59">
        <f t="shared" si="25"/>
        <v>2833.37</v>
      </c>
      <c r="E69" s="59">
        <f t="shared" si="25"/>
        <v>1382.8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5660.27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1.4399999999998272</v>
      </c>
      <c r="C70" s="57">
        <f t="shared" si="26"/>
        <v>-2.7100000000000364</v>
      </c>
      <c r="D70" s="57">
        <f t="shared" si="26"/>
        <v>0.51000000000021828</v>
      </c>
      <c r="E70" s="57">
        <f t="shared" si="26"/>
        <v>3.9100000000000819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3.1500000000000909</v>
      </c>
    </row>
    <row r="71" spans="1:34" ht="96" customHeight="1" x14ac:dyDescent="0.25">
      <c r="A71" s="77" t="s">
        <v>96</v>
      </c>
      <c r="B71" s="14"/>
      <c r="C71" s="14" t="s">
        <v>139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55</v>
      </c>
      <c r="D11" s="5" t="s">
        <v>57</v>
      </c>
      <c r="E11" s="5" t="s">
        <v>57</v>
      </c>
      <c r="F11" s="5" t="s">
        <v>59</v>
      </c>
      <c r="G11" s="5" t="s">
        <v>59</v>
      </c>
      <c r="H11" s="5" t="s">
        <v>54</v>
      </c>
      <c r="I11" s="5" t="s">
        <v>56</v>
      </c>
      <c r="J11" s="5" t="s">
        <v>58</v>
      </c>
      <c r="K11" s="5" t="s">
        <v>60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2716.85</v>
      </c>
      <c r="C12" s="26">
        <v>1282.27</v>
      </c>
      <c r="D12" s="26">
        <v>1536.7</v>
      </c>
      <c r="E12" s="26">
        <v>1919.87</v>
      </c>
      <c r="F12" s="26">
        <v>1062.3699999999999</v>
      </c>
      <c r="G12" s="26">
        <v>1157.93</v>
      </c>
      <c r="H12" s="26">
        <v>2854.02</v>
      </c>
      <c r="I12" s="26">
        <v>2875.77</v>
      </c>
      <c r="J12" s="26">
        <v>3414.53</v>
      </c>
      <c r="K12" s="26">
        <v>1641.12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20461.43</v>
      </c>
      <c r="AI12" s="26">
        <v>20703.38</v>
      </c>
      <c r="AJ12" s="69">
        <f>+AI12-AH12</f>
        <v>241.95000000000073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62.5</v>
      </c>
      <c r="C15" s="23">
        <v>10</v>
      </c>
      <c r="D15" s="23">
        <v>58.2</v>
      </c>
      <c r="E15" s="23">
        <v>196.5</v>
      </c>
      <c r="F15" s="23">
        <v>81</v>
      </c>
      <c r="G15" s="23">
        <v>61</v>
      </c>
      <c r="H15" s="23">
        <v>106.5</v>
      </c>
      <c r="I15" s="23">
        <v>163</v>
      </c>
      <c r="J15" s="23">
        <v>222.6</v>
      </c>
      <c r="K15" s="23">
        <v>309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1270.3000000000002</v>
      </c>
    </row>
    <row r="16" spans="1:36" s="32" customFormat="1" x14ac:dyDescent="0.25">
      <c r="A16" s="30" t="s">
        <v>20</v>
      </c>
      <c r="B16" s="31">
        <v>270</v>
      </c>
      <c r="C16" s="31">
        <v>79</v>
      </c>
      <c r="D16" s="31">
        <v>185</v>
      </c>
      <c r="E16" s="31">
        <v>255</v>
      </c>
      <c r="F16" s="31"/>
      <c r="G16" s="31"/>
      <c r="H16" s="31">
        <v>441</v>
      </c>
      <c r="I16" s="31">
        <v>415</v>
      </c>
      <c r="J16" s="31">
        <v>395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2040</v>
      </c>
      <c r="AJ16" s="70"/>
    </row>
    <row r="17" spans="1:36" s="47" customFormat="1" x14ac:dyDescent="0.25">
      <c r="A17" s="46" t="s">
        <v>27</v>
      </c>
      <c r="B17" s="22">
        <f>B16*$B$8</f>
        <v>1193.4000000000001</v>
      </c>
      <c r="C17" s="22">
        <f>C16*$B$8</f>
        <v>349.18</v>
      </c>
      <c r="D17" s="22">
        <f t="shared" ref="D17:AG17" si="2">D16*$B$8</f>
        <v>817.69999999999993</v>
      </c>
      <c r="E17" s="22">
        <f t="shared" si="2"/>
        <v>1127.0999999999999</v>
      </c>
      <c r="F17" s="22">
        <f t="shared" si="2"/>
        <v>0</v>
      </c>
      <c r="G17" s="22">
        <f t="shared" si="2"/>
        <v>0</v>
      </c>
      <c r="H17" s="22">
        <f t="shared" si="2"/>
        <v>1949.22</v>
      </c>
      <c r="I17" s="22">
        <f t="shared" si="2"/>
        <v>1834.3</v>
      </c>
      <c r="J17" s="22">
        <f t="shared" si="2"/>
        <v>1745.8999999999999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9016.8000000000011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270</v>
      </c>
      <c r="C22" s="20">
        <f t="shared" ref="C22:AG23" si="5">+C16+C18+C20</f>
        <v>79</v>
      </c>
      <c r="D22" s="20">
        <f t="shared" si="5"/>
        <v>185</v>
      </c>
      <c r="E22" s="20">
        <f t="shared" si="5"/>
        <v>255</v>
      </c>
      <c r="F22" s="20">
        <f t="shared" si="5"/>
        <v>0</v>
      </c>
      <c r="G22" s="20">
        <f t="shared" si="5"/>
        <v>0</v>
      </c>
      <c r="H22" s="20">
        <f t="shared" si="5"/>
        <v>441</v>
      </c>
      <c r="I22" s="20">
        <f t="shared" si="5"/>
        <v>415</v>
      </c>
      <c r="J22" s="20">
        <f t="shared" si="5"/>
        <v>395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2040</v>
      </c>
    </row>
    <row r="23" spans="1:36" s="47" customFormat="1" x14ac:dyDescent="0.25">
      <c r="A23" s="48" t="s">
        <v>26</v>
      </c>
      <c r="B23" s="19">
        <f>+B17+B19+B21</f>
        <v>1193.4000000000001</v>
      </c>
      <c r="C23" s="19">
        <f t="shared" si="5"/>
        <v>349.18</v>
      </c>
      <c r="D23" s="19">
        <f t="shared" si="5"/>
        <v>817.69999999999993</v>
      </c>
      <c r="E23" s="19">
        <f t="shared" si="5"/>
        <v>1127.0999999999999</v>
      </c>
      <c r="F23" s="19">
        <f t="shared" si="5"/>
        <v>0</v>
      </c>
      <c r="G23" s="19">
        <f t="shared" si="5"/>
        <v>0</v>
      </c>
      <c r="H23" s="19">
        <f t="shared" si="5"/>
        <v>1949.22</v>
      </c>
      <c r="I23" s="19">
        <f t="shared" si="5"/>
        <v>1834.3</v>
      </c>
      <c r="J23" s="19">
        <f t="shared" si="5"/>
        <v>1745.8999999999999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9016.8000000000011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>
        <v>990.88</v>
      </c>
      <c r="G49" s="44">
        <v>846.75</v>
      </c>
      <c r="H49" s="44">
        <v>439.09</v>
      </c>
      <c r="I49" s="44"/>
      <c r="J49" s="44"/>
      <c r="K49" s="44">
        <v>1334.37</v>
      </c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3611.09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>
        <v>1294.0899999999999</v>
      </c>
      <c r="C52" s="44">
        <v>887.35</v>
      </c>
      <c r="D52" s="44">
        <v>660.66</v>
      </c>
      <c r="E52" s="44">
        <v>532.38</v>
      </c>
      <c r="F52" s="44"/>
      <c r="G52" s="44"/>
      <c r="H52" s="44"/>
      <c r="I52" s="44">
        <v>775.8</v>
      </c>
      <c r="J52" s="44">
        <v>1237.3699999999999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5387.65</v>
      </c>
    </row>
    <row r="53" spans="1:34" x14ac:dyDescent="0.25">
      <c r="A53" s="17" t="s">
        <v>18</v>
      </c>
      <c r="B53" s="44">
        <v>190.43</v>
      </c>
      <c r="C53" s="44">
        <v>46.3</v>
      </c>
      <c r="D53" s="44">
        <v>23.64</v>
      </c>
      <c r="E53" s="44">
        <v>96.86</v>
      </c>
      <c r="F53" s="44"/>
      <c r="G53" s="44"/>
      <c r="H53" s="44">
        <v>419.7</v>
      </c>
      <c r="I53" s="44">
        <v>160</v>
      </c>
      <c r="J53" s="44">
        <v>259.11</v>
      </c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1196.04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>
        <v>240.62</v>
      </c>
      <c r="H55" s="44">
        <v>2.0099999999999998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242.63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17.14</v>
      </c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17.14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2740.4199999999996</v>
      </c>
      <c r="C64" s="53">
        <f t="shared" ref="C64:AG64" si="21">+C15+C23+C31+C39+C47+C48+C49+C50+C51+C52+C53+C54+C55+C56+C57+C58+C59+C60+C61+C62+C63</f>
        <v>1309.97</v>
      </c>
      <c r="D64" s="53">
        <f t="shared" si="21"/>
        <v>1560.2</v>
      </c>
      <c r="E64" s="53">
        <f t="shared" si="21"/>
        <v>1952.84</v>
      </c>
      <c r="F64" s="53">
        <f t="shared" si="21"/>
        <v>1071.8800000000001</v>
      </c>
      <c r="G64" s="53">
        <f t="shared" si="21"/>
        <v>1148.3699999999999</v>
      </c>
      <c r="H64" s="53">
        <f t="shared" si="21"/>
        <v>2916.5200000000004</v>
      </c>
      <c r="I64" s="53">
        <f t="shared" si="21"/>
        <v>2933.1</v>
      </c>
      <c r="J64" s="53">
        <f t="shared" si="21"/>
        <v>3464.98</v>
      </c>
      <c r="K64" s="53">
        <f t="shared" si="21"/>
        <v>1643.37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20741.650000000001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3 D</v>
      </c>
      <c r="F66" s="55" t="str">
        <f t="shared" si="22"/>
        <v>CAJA 4 D</v>
      </c>
      <c r="G66" s="55" t="str">
        <f t="shared" si="22"/>
        <v>CAJA 4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2716.85</v>
      </c>
      <c r="C67" s="57">
        <f t="shared" ref="C67:L67" si="23">C12</f>
        <v>1282.27</v>
      </c>
      <c r="D67" s="57">
        <f t="shared" si="23"/>
        <v>1536.7</v>
      </c>
      <c r="E67" s="57">
        <f t="shared" si="23"/>
        <v>1919.87</v>
      </c>
      <c r="F67" s="57">
        <f t="shared" si="23"/>
        <v>1062.3699999999999</v>
      </c>
      <c r="G67" s="57">
        <f t="shared" si="23"/>
        <v>1157.93</v>
      </c>
      <c r="H67" s="57">
        <f t="shared" si="23"/>
        <v>2854.02</v>
      </c>
      <c r="I67" s="57">
        <f t="shared" si="23"/>
        <v>2875.77</v>
      </c>
      <c r="J67" s="57">
        <f t="shared" si="23"/>
        <v>3414.53</v>
      </c>
      <c r="K67" s="57">
        <f t="shared" si="23"/>
        <v>1641.12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20461.43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2716.85</v>
      </c>
      <c r="C69" s="59">
        <f t="shared" ref="C69:AG69" si="25">+C67+C68</f>
        <v>1282.27</v>
      </c>
      <c r="D69" s="59">
        <f t="shared" si="25"/>
        <v>1536.7</v>
      </c>
      <c r="E69" s="59">
        <f t="shared" si="25"/>
        <v>1919.87</v>
      </c>
      <c r="F69" s="59">
        <f t="shared" si="25"/>
        <v>1062.3699999999999</v>
      </c>
      <c r="G69" s="59">
        <f t="shared" si="25"/>
        <v>1157.93</v>
      </c>
      <c r="H69" s="59">
        <f t="shared" si="25"/>
        <v>2854.02</v>
      </c>
      <c r="I69" s="59">
        <f t="shared" si="25"/>
        <v>2875.77</v>
      </c>
      <c r="J69" s="59">
        <f t="shared" si="25"/>
        <v>3414.53</v>
      </c>
      <c r="K69" s="59">
        <f t="shared" si="25"/>
        <v>1641.12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20461.43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23.569999999999709</v>
      </c>
      <c r="C70" s="57">
        <f t="shared" si="26"/>
        <v>27.700000000000045</v>
      </c>
      <c r="D70" s="57">
        <f t="shared" si="26"/>
        <v>23.5</v>
      </c>
      <c r="E70" s="57">
        <f t="shared" si="26"/>
        <v>32.970000000000027</v>
      </c>
      <c r="F70" s="57">
        <f t="shared" si="26"/>
        <v>9.5100000000002183</v>
      </c>
      <c r="G70" s="57">
        <f t="shared" si="26"/>
        <v>-9.5600000000001728</v>
      </c>
      <c r="H70" s="57">
        <f t="shared" si="26"/>
        <v>62.500000000000455</v>
      </c>
      <c r="I70" s="57">
        <f t="shared" si="26"/>
        <v>57.329999999999927</v>
      </c>
      <c r="J70" s="57">
        <f t="shared" si="26"/>
        <v>50.449999999999818</v>
      </c>
      <c r="K70" s="57">
        <f t="shared" si="26"/>
        <v>2.25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280.22000000000003</v>
      </c>
    </row>
    <row r="71" spans="1:34" ht="94.5" customHeight="1" x14ac:dyDescent="0.25">
      <c r="A71" s="77" t="s">
        <v>96</v>
      </c>
      <c r="B71" s="14" t="s">
        <v>160</v>
      </c>
      <c r="C71" s="14" t="s">
        <v>161</v>
      </c>
      <c r="D71" s="14" t="s">
        <v>161</v>
      </c>
      <c r="E71" s="14" t="s">
        <v>161</v>
      </c>
      <c r="F71" s="14" t="s">
        <v>162</v>
      </c>
      <c r="G71" s="14" t="s">
        <v>164</v>
      </c>
      <c r="H71" s="14" t="s">
        <v>161</v>
      </c>
      <c r="I71" s="14" t="s">
        <v>161</v>
      </c>
      <c r="J71" s="14" t="s">
        <v>161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161</v>
      </c>
      <c r="F72" s="12" t="s">
        <v>163</v>
      </c>
      <c r="G72" s="12" t="s">
        <v>165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2022-04-12T20:03:43Z</dcterms:modified>
</cp:coreProperties>
</file>