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RAL ABRIL 2022\"/>
    </mc:Choice>
  </mc:AlternateContent>
  <bookViews>
    <workbookView xWindow="0" yWindow="0" windowWidth="19200" windowHeight="11505" firstSheet="5" activeTab="2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AH23" i="149"/>
  <c r="F11" i="145" s="1"/>
  <c r="P64" i="152"/>
  <c r="P70" i="152" s="1"/>
  <c r="H64" i="152"/>
  <c r="H70" i="152" s="1"/>
  <c r="AH23" i="151"/>
  <c r="H11" i="145" s="1"/>
  <c r="B64" i="150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50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B23" i="147" l="1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C23" i="40" s="1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Y23" i="40"/>
  <c r="T47" i="40"/>
  <c r="AE39" i="40"/>
  <c r="AA39" i="40"/>
  <c r="W39" i="40"/>
  <c r="U23" i="40"/>
  <c r="AE47" i="40"/>
  <c r="W47" i="40"/>
  <c r="AA47" i="40"/>
  <c r="AD39" i="40"/>
  <c r="X39" i="40"/>
  <c r="M69" i="40"/>
  <c r="AD23" i="40"/>
  <c r="AD64" i="40" s="1"/>
  <c r="AD70" i="40" s="1"/>
  <c r="Z23" i="40"/>
  <c r="V23" i="40"/>
  <c r="V64" i="40" s="1"/>
  <c r="V70" i="40" s="1"/>
  <c r="AD47" i="40"/>
  <c r="Z47" i="40"/>
  <c r="Z64" i="40" s="1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AB64" i="40" s="1"/>
  <c r="AB70" i="40" s="1"/>
  <c r="Z31" i="40"/>
  <c r="X31" i="40"/>
  <c r="X64" i="40" s="1"/>
  <c r="X70" i="40" s="1"/>
  <c r="V31" i="40"/>
  <c r="T31" i="40"/>
  <c r="T64" i="40" s="1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Y31" i="40"/>
  <c r="W31" i="40"/>
  <c r="U31" i="40"/>
  <c r="AH22" i="40"/>
  <c r="B10" i="145" s="1"/>
  <c r="J10" i="145" s="1"/>
  <c r="B4" i="145"/>
  <c r="J4" i="145" s="1"/>
  <c r="Y64" i="40"/>
  <c r="Y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B68" i="40"/>
  <c r="C17" i="40"/>
  <c r="Z70" i="40" l="1"/>
  <c r="Q39" i="40"/>
  <c r="M39" i="40"/>
  <c r="AA64" i="40"/>
  <c r="AA70" i="40" s="1"/>
  <c r="AE64" i="40"/>
  <c r="AE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R23" i="40"/>
  <c r="R64" i="40" s="1"/>
  <c r="R70" i="40" s="1"/>
  <c r="Q23" i="40"/>
  <c r="P23" i="40"/>
  <c r="P64" i="40" s="1"/>
  <c r="P70" i="40" s="1"/>
  <c r="O23" i="40"/>
  <c r="N23" i="40"/>
  <c r="M23" i="40"/>
  <c r="M64" i="40" s="1"/>
  <c r="M70" i="40" s="1"/>
  <c r="O64" i="40" l="1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G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K47" i="40"/>
  <c r="B38" i="40"/>
  <c r="E39" i="40" l="1"/>
  <c r="E64" i="40" s="1"/>
  <c r="E70" i="40" s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G64" i="40"/>
  <c r="G70" i="40" s="1"/>
  <c r="D64" i="40"/>
  <c r="D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<sst xmlns="http://schemas.openxmlformats.org/spreadsheetml/2006/main" count="768" uniqueCount="153">
  <si>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</si>
  <si>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</si>
  <si>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</si>
  <si>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</si>
  <si>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</si>
  <si>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</si>
  <si>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</si>
  <si>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</si>
  <si>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</si>
  <si>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</si>
  <si>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</si>
  <si>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</si>
  <si>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</si>
  <si>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</si>
  <si>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</si>
  <si>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</si>
  <si>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</si>
  <si>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</si>
  <si>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</si>
  <si>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</si>
  <si>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</si>
  <si>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</si>
  <si>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</si>
  <si>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</si>
  <si>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</si>
  <si>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</si>
  <si>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</si>
  <si>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</si>
  <si>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</si>
  <si>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</si>
  <si>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</si>
  <si>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</si>
  <si>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</si>
  <si>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</si>
  <si>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</si>
  <si>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</si>
  <si>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</si>
  <si>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</si>
  <si>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</si>
  <si>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</si>
  <si>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</si>
  <si>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</si>
  <si>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</si>
  <si>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</si>
  <si>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</si>
  <si>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</si>
  <si>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</si>
  <si>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</si>
  <si>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</si>
  <si>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</si>
  <si>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</si>
  <si>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</si>
  <si>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</si>
  <si>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</si>
  <si>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</si>
  <si>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</si>
  <si>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</si>
  <si>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</si>
  <si>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</si>
  <si>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</si>
  <si>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</si>
  <si>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</si>
  <si>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</si>
  <si>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</si>
  <si>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</si>
  <si>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</si>
  <si>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</si>
  <si>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</si>
  <si>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</si>
  <si>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</si>
  <si>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</si>
  <si>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</si>
  <si>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</si>
  <si>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</si>
  <si>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</si>
  <si>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</si>
  <si>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</si>
  <si>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</si>
  <si>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</si>
  <si>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</si>
  <si>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</si>
  <si>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</si>
  <si>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</si>
  <si>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</si>
  <si>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</si>
  <si>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</si>
  <si>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</si>
  <si>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</si>
  <si>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</si>
  <si>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</si>
  <si>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</si>
  <si>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</si>
  <si>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</si>
  <si>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</si>
  <si>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</si>
  <si>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</si>
  <si>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</si>
  <si>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</si>
  <si>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</si>
  <si>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</si>
  <si>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</si>
  <si>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</si>
  <si>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</si>
  <si>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</si>
  <si>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</si>
  <si>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</si>
  <si>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</si>
  <si>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</si>
  <si>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</si>
  <si>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</si>
  <si>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</si>
  <si>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</si>
  <si>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</si>
  <si>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</si>
  <si>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</si>
  <si>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</si>
  <si>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</si>
  <si>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</si>
  <si>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</si>
  <si>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</si>
  <si>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</si>
  <si>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</si>
  <si>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</si>
  <si>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40.50F/C</t>
  </si>
  <si>
    <t>83.50F/C</t>
  </si>
  <si>
    <t>47.00F/C</t>
  </si>
  <si>
    <t xml:space="preserve">3.00SOBRANTE DE </t>
  </si>
  <si>
    <t>PERIODICO</t>
  </si>
  <si>
    <t>MAL REGISTRO 0.59$</t>
  </si>
  <si>
    <t>COMISION 17.37</t>
  </si>
  <si>
    <t>SOBRANTE 16.50 PERIODICO</t>
  </si>
  <si>
    <t>4.50F/C</t>
  </si>
  <si>
    <t>11.93 COMISION</t>
  </si>
  <si>
    <t>COMISION 70.01</t>
  </si>
  <si>
    <t xml:space="preserve">68.02 COMISION </t>
  </si>
  <si>
    <t>38.00F/C</t>
  </si>
  <si>
    <t xml:space="preserve">56.75 COMISION </t>
  </si>
  <si>
    <t xml:space="preserve">27.58 COMISION </t>
  </si>
  <si>
    <t>74.26 COMISION</t>
  </si>
  <si>
    <t xml:space="preserve"> </t>
  </si>
  <si>
    <t>4.91 COMISION</t>
  </si>
  <si>
    <t>19.50F/C</t>
  </si>
  <si>
    <t>26.39 COMISION</t>
  </si>
  <si>
    <t>2.00 F/C</t>
  </si>
  <si>
    <t xml:space="preserve">16.18 COMISION </t>
  </si>
  <si>
    <t>12.86 COMISION</t>
  </si>
  <si>
    <t>17.21 COMISION</t>
  </si>
  <si>
    <t>18.85 COMISION</t>
  </si>
  <si>
    <t xml:space="preserve">16.58 COMISION </t>
  </si>
  <si>
    <t>SOBRANTE EN EFECTIVO</t>
  </si>
  <si>
    <t xml:space="preserve">23.34 COMISION </t>
  </si>
  <si>
    <t xml:space="preserve">31.56 COMISION </t>
  </si>
  <si>
    <t>MAL REGISTRO 10$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</si>
</sst>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19.489999999999998</v>
      </c>
      <c r="C2" s="43">
        <f>MODELO!AH12</f>
        <v>22152.05</v>
      </c>
      <c r="D2" s="43">
        <f>EXQUISITECES!AH12</f>
        <v>8719.4599999999991</v>
      </c>
      <c r="E2" s="43">
        <f>HOYADA!AH12</f>
        <v>5351.35</v>
      </c>
      <c r="F2" s="43">
        <f>FARMASTOP!AH12</f>
        <v>2521.56</v>
      </c>
      <c r="G2" s="43">
        <f>BOCAS!AH12</f>
        <v>1189.6500000000001</v>
      </c>
      <c r="H2" s="43">
        <f>LAGUNETICA!AH12</f>
        <v>9489.7000000000007</v>
      </c>
      <c r="I2" s="43">
        <f>SANANTONIO!AH12</f>
        <v>0</v>
      </c>
      <c r="J2" s="43">
        <f>SUM(B2:I2)</f>
        <v>49443.259999999995</v>
      </c>
    </row>
    <row r="3" spans="1:10" x14ac:dyDescent="0.25">
      <c r="A3" s="46" t="s">
        <v>0</v>
      </c>
      <c r="B3" s="43">
        <f>AUTOMERCADO!AH15</f>
        <v>628</v>
      </c>
      <c r="C3" s="43">
        <f>MODELO!AH15</f>
        <v>912.6</v>
      </c>
      <c r="D3" s="43">
        <f>EXQUISITECES!AH15</f>
        <v>358</v>
      </c>
      <c r="E3" s="43">
        <f>HOYADA!AH15</f>
        <v>790.1</v>
      </c>
      <c r="F3" s="43">
        <f>FARMASTOP!AH15</f>
        <v>23</v>
      </c>
      <c r="G3" s="43">
        <f>BOCAS!AH15</f>
        <v>46</v>
      </c>
      <c r="H3" s="43">
        <f>LAGUNETICA!AH15</f>
        <v>674.3</v>
      </c>
      <c r="I3" s="43">
        <f>SANANTONIO!AH15</f>
        <v>0</v>
      </c>
      <c r="J3" s="43">
        <f t="shared" ref="J3:J52" si="0">SUM(B3:I3)</f>
        <v>3432</v>
      </c>
    </row>
    <row r="4" spans="1:10" x14ac:dyDescent="0.25">
      <c r="A4" s="73" t="s">
        <v>20</v>
      </c>
      <c r="B4" s="43">
        <f>AUTOMERCADO!AH16</f>
        <v>3382</v>
      </c>
      <c r="C4" s="43">
        <f>MODELO!AH16</f>
        <v>1803</v>
      </c>
      <c r="D4" s="43">
        <f>EXQUISITECES!AH16</f>
        <v>768</v>
      </c>
      <c r="E4" s="43">
        <f>HOYADA!AH16</f>
        <v>219</v>
      </c>
      <c r="F4" s="43">
        <f>FARMASTOP!AH16</f>
        <v>236</v>
      </c>
      <c r="G4" s="43">
        <f>BOCAS!AH16</f>
        <v>141</v>
      </c>
      <c r="H4" s="43">
        <f>LAGUNETICA!AH16</f>
        <v>822</v>
      </c>
      <c r="I4" s="43">
        <f>SANANTONIO!AH16</f>
        <v>0</v>
      </c>
      <c r="J4" s="43">
        <f t="shared" si="0"/>
        <v>7371</v>
      </c>
    </row>
    <row r="5" spans="1:10" x14ac:dyDescent="0.25">
      <c r="A5" s="46" t="s">
        <v>27</v>
      </c>
      <c r="B5" s="43">
        <f>AUTOMERCADO!AH17</f>
        <v>14948.44</v>
      </c>
      <c r="C5" s="43">
        <f>MODELO!AH17</f>
        <v>7969.26</v>
      </c>
      <c r="D5" s="43">
        <f>EXQUISITECES!AH17</f>
        <v>3394.56</v>
      </c>
      <c r="E5" s="43">
        <f>HOYADA!AH17</f>
        <v>967.98</v>
      </c>
      <c r="F5" s="43">
        <f>FARMASTOP!AH17</f>
        <v>1043.1200000000001</v>
      </c>
      <c r="G5" s="43">
        <f>BOCAS!AH17</f>
        <v>623.22</v>
      </c>
      <c r="H5" s="43">
        <f>LAGUNETICA!AH17</f>
        <v>3633.2400000000002</v>
      </c>
      <c r="I5" s="43">
        <f>SANANTONIO!AH17</f>
        <v>0</v>
      </c>
      <c r="J5" s="43">
        <f t="shared" si="0"/>
        <v>32579.820000000003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3382</v>
      </c>
      <c r="C10" s="43">
        <f>MODELO!AH22</f>
        <v>1803</v>
      </c>
      <c r="D10" s="43">
        <f>EXQUISITECES!AH22</f>
        <v>768</v>
      </c>
      <c r="E10" s="43">
        <f>HOYADA!AH22</f>
        <v>219</v>
      </c>
      <c r="F10" s="43">
        <f>FARMASTOP!AH22</f>
        <v>236</v>
      </c>
      <c r="G10" s="43">
        <f>BOCAS!AH22</f>
        <v>141</v>
      </c>
      <c r="H10" s="43">
        <f>LAGUNETICA!AH22</f>
        <v>822</v>
      </c>
      <c r="I10" s="43">
        <f>SANANTONIO!AH22</f>
        <v>0</v>
      </c>
      <c r="J10" s="43">
        <f t="shared" si="0"/>
        <v>7371</v>
      </c>
    </row>
    <row r="11" spans="1:10" x14ac:dyDescent="0.25">
      <c r="A11" s="48" t="s">
        <v>26</v>
      </c>
      <c r="B11" s="43">
        <f>AUTOMERCADO!AH23</f>
        <v>14948.44</v>
      </c>
      <c r="C11" s="43">
        <f>MODELO!AH23</f>
        <v>7969.26</v>
      </c>
      <c r="D11" s="43">
        <f>EXQUISITECES!AH23</f>
        <v>3394.56</v>
      </c>
      <c r="E11" s="43">
        <f>HOYADA!AH23</f>
        <v>967.98</v>
      </c>
      <c r="F11" s="43">
        <f>FARMASTOP!AH23</f>
        <v>1043.1200000000001</v>
      </c>
      <c r="G11" s="43">
        <f>BOCAS!AH23</f>
        <v>623.22</v>
      </c>
      <c r="H11" s="43">
        <f>LAGUNETICA!AH23</f>
        <v>3633.2400000000002</v>
      </c>
      <c r="I11" s="43">
        <f>SANANTONIO!AH23</f>
        <v>0</v>
      </c>
      <c r="J11" s="43">
        <f t="shared" si="0"/>
        <v>32579.820000000003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1356.22</v>
      </c>
      <c r="C20" s="43">
        <f>MODELO!AH32</f>
        <v>0</v>
      </c>
      <c r="D20" s="43">
        <f>EXQUISITECES!AH32</f>
        <v>10.220000000000001</v>
      </c>
      <c r="E20" s="43">
        <f>HOYADA!AH32</f>
        <v>10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1376.44</v>
      </c>
    </row>
    <row r="21" spans="1:10" x14ac:dyDescent="0.25">
      <c r="A21" s="46" t="s">
        <v>35</v>
      </c>
      <c r="B21" s="43">
        <f>AUTOMERCADO!AH33</f>
        <v>5994.4924000000001</v>
      </c>
      <c r="C21" s="43">
        <f>MODELO!AH33</f>
        <v>0</v>
      </c>
      <c r="D21" s="43">
        <f>EXQUISITECES!AH33</f>
        <v>45.172400000000003</v>
      </c>
      <c r="E21" s="43">
        <f>HOYADA!AH33</f>
        <v>44.2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6083.8648000000003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1356.22</v>
      </c>
      <c r="C26" s="43">
        <f>MODELO!AH38</f>
        <v>0</v>
      </c>
      <c r="D26" s="43">
        <f>EXQUISITECES!AH38</f>
        <v>10.220000000000001</v>
      </c>
      <c r="E26" s="43">
        <f>HOYADA!AH38</f>
        <v>10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1376.44</v>
      </c>
    </row>
    <row r="27" spans="1:10" x14ac:dyDescent="0.25">
      <c r="A27" s="48" t="s">
        <v>42</v>
      </c>
      <c r="B27" s="43">
        <f>AUTOMERCADO!AH39</f>
        <v>5994.4924000000001</v>
      </c>
      <c r="C27" s="43">
        <f>MODELO!AH39</f>
        <v>0</v>
      </c>
      <c r="D27" s="43">
        <f>EXQUISITECES!AH39</f>
        <v>45.172400000000003</v>
      </c>
      <c r="E27" s="43">
        <f>HOYADA!AH39</f>
        <v>44.2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6083.8648000000003</v>
      </c>
    </row>
    <row r="28" spans="1:10" x14ac:dyDescent="0.25">
      <c r="A28" s="46" t="s">
        <v>43</v>
      </c>
      <c r="B28" s="43">
        <f>AUTOMERCADO!AH40</f>
        <v>392.98999999999995</v>
      </c>
      <c r="C28" s="43">
        <f>MODELO!AH40</f>
        <v>8.27</v>
      </c>
      <c r="D28" s="43">
        <f>EXQUISITECES!AH40</f>
        <v>10.51</v>
      </c>
      <c r="E28" s="43">
        <f>HOYADA!AH40</f>
        <v>38.17</v>
      </c>
      <c r="F28" s="43">
        <f>FARMASTOP!AH40</f>
        <v>15.79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465.72999999999996</v>
      </c>
    </row>
    <row r="29" spans="1:10" x14ac:dyDescent="0.25">
      <c r="A29" s="46" t="s">
        <v>44</v>
      </c>
      <c r="B29" s="43">
        <f>AUTOMERCADO!AH41</f>
        <v>1737.0158000000001</v>
      </c>
      <c r="C29" s="43">
        <f>MODELO!AH41</f>
        <v>36.553399999999996</v>
      </c>
      <c r="D29" s="43">
        <f>EXQUISITECES!AH41</f>
        <v>46.4542</v>
      </c>
      <c r="E29" s="43">
        <f>HOYADA!AH41</f>
        <v>168.71140000000003</v>
      </c>
      <c r="F29" s="43">
        <f>FARMASTOP!AH41</f>
        <v>69.791799999999995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2058.5266000000001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392.98999999999995</v>
      </c>
      <c r="C34" s="43">
        <f>MODELO!AH46</f>
        <v>8.27</v>
      </c>
      <c r="D34" s="43">
        <f>EXQUISITECES!AH46</f>
        <v>10.51</v>
      </c>
      <c r="E34" s="43">
        <f>HOYADA!AH46</f>
        <v>38.17</v>
      </c>
      <c r="F34" s="43">
        <f>FARMASTOP!AH46</f>
        <v>15.79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465.72999999999996</v>
      </c>
    </row>
    <row r="35" spans="1:10" x14ac:dyDescent="0.25">
      <c r="A35" s="48" t="s">
        <v>48</v>
      </c>
      <c r="B35" s="43">
        <f>AUTOMERCADO!AH47</f>
        <v>1737.0158000000001</v>
      </c>
      <c r="C35" s="43">
        <f>MODELO!AH47</f>
        <v>36.553399999999996</v>
      </c>
      <c r="D35" s="43">
        <f>EXQUISITECES!AH47</f>
        <v>46.4542</v>
      </c>
      <c r="E35" s="43">
        <f>HOYADA!AH47</f>
        <v>168.71140000000003</v>
      </c>
      <c r="F35" s="43">
        <f>FARMASTOP!AH47</f>
        <v>69.791799999999995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2058.5266000000001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20224.420000000002</v>
      </c>
      <c r="C37" s="43">
        <f>MODELO!AH49</f>
        <v>10476.14</v>
      </c>
      <c r="D37" s="43">
        <f>EXQUISITECES!AH49</f>
        <v>4215.17</v>
      </c>
      <c r="E37" s="43">
        <f>HOYADA!AH49</f>
        <v>2593.21</v>
      </c>
      <c r="F37" s="43">
        <f>FARMASTOP!AH49</f>
        <v>1258.2</v>
      </c>
      <c r="G37" s="43">
        <f>BOCAS!AH49</f>
        <v>481.31</v>
      </c>
      <c r="H37" s="43">
        <f>LAGUNETICA!AH49</f>
        <v>2330.62</v>
      </c>
      <c r="I37" s="43">
        <f>SANANTONIO!AH49</f>
        <v>0</v>
      </c>
      <c r="J37" s="43">
        <f t="shared" si="0"/>
        <v>41579.07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652.01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652.01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355.11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1955.32</v>
      </c>
      <c r="I40" s="43">
        <f>SANANTONIO!AH52</f>
        <v>0</v>
      </c>
      <c r="J40" s="43">
        <f t="shared" si="0"/>
        <v>2310.4299999999998</v>
      </c>
    </row>
    <row r="41" spans="1:10" x14ac:dyDescent="0.25">
      <c r="A41" s="74" t="s">
        <v>18</v>
      </c>
      <c r="B41" s="43">
        <f>AUTOMERCADO!AH53</f>
        <v>2440.9299999999998</v>
      </c>
      <c r="C41" s="43">
        <f>MODELO!AH53</f>
        <v>1447.17</v>
      </c>
      <c r="D41" s="43">
        <f>EXQUISITECES!AH53</f>
        <v>767.08</v>
      </c>
      <c r="E41" s="43">
        <f>HOYADA!AH53</f>
        <v>790.75</v>
      </c>
      <c r="F41" s="43">
        <f>FARMASTOP!AH53</f>
        <v>142.76</v>
      </c>
      <c r="G41" s="43">
        <f>BOCAS!AH53</f>
        <v>38.450000000000003</v>
      </c>
      <c r="H41" s="43">
        <f>LAGUNETICA!AH53</f>
        <v>702.61</v>
      </c>
      <c r="I41" s="43">
        <f>SANANTONIO!AH53</f>
        <v>0</v>
      </c>
      <c r="J41" s="43">
        <f t="shared" si="0"/>
        <v>6329.75</v>
      </c>
    </row>
    <row r="42" spans="1:10" x14ac:dyDescent="0.25">
      <c r="A42" s="74" t="s">
        <v>114</v>
      </c>
      <c r="B42" s="43">
        <f>AUTOMERCADO!AH54</f>
        <v>92.99</v>
      </c>
      <c r="C42" s="43">
        <f>MODELO!AH54</f>
        <v>67.44</v>
      </c>
      <c r="D42" s="43">
        <f>EXQUISITECES!AH54</f>
        <v>0</v>
      </c>
      <c r="E42" s="43">
        <f>HOYADA!AH54</f>
        <v>1.97</v>
      </c>
      <c r="F42" s="43">
        <f>FARMASTOP!AH54</f>
        <v>13.68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176.08</v>
      </c>
    </row>
    <row r="43" spans="1:10" x14ac:dyDescent="0.25">
      <c r="A43" s="74" t="s">
        <v>52</v>
      </c>
      <c r="B43" s="43">
        <f>AUTOMERCADO!AH55</f>
        <v>2427.23</v>
      </c>
      <c r="C43" s="43">
        <f>MODELO!AH55</f>
        <v>543.4430000000001</v>
      </c>
      <c r="D43" s="43">
        <f>EXQUISITECES!AH55</f>
        <v>0</v>
      </c>
      <c r="E43" s="43">
        <f>HOYADA!AH55</f>
        <v>21.29</v>
      </c>
      <c r="F43" s="43">
        <f>FARMASTOP!AH55</f>
        <v>51.45</v>
      </c>
      <c r="G43" s="43">
        <f>BOCAS!AH55</f>
        <v>0</v>
      </c>
      <c r="H43" s="43">
        <f>LAGUNETICA!AH55</f>
        <v>341.4</v>
      </c>
      <c r="I43" s="43">
        <f>SANANTONIO!AH55</f>
        <v>0</v>
      </c>
      <c r="J43" s="43">
        <f t="shared" si="0"/>
        <v>3384.8130000000001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4.7699999999999996</v>
      </c>
      <c r="I47" s="43">
        <f>SANANTONIO!AH59</f>
        <v>0</v>
      </c>
      <c r="J47" s="43">
        <f t="shared" si="0"/>
        <v>4.7699999999999996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16.8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16.8</v>
      </c>
    </row>
    <row r="52" spans="1:10" x14ac:dyDescent="0.25">
      <c r="A52" s="51" t="s">
        <v>92</v>
      </c>
      <c r="B52" s="75">
        <f>AUTOMERCADO!AH64</f>
        <v>48510.318199999994</v>
      </c>
      <c r="C52" s="75">
        <f>MODELO!AH64</f>
        <v>22459.7264</v>
      </c>
      <c r="D52" s="75">
        <f>EXQUISITECES!AH64</f>
        <v>8826.4365999999991</v>
      </c>
      <c r="E52" s="75">
        <f>HOYADA!AH64</f>
        <v>5378.2114000000001</v>
      </c>
      <c r="F52" s="75">
        <f>FARMASTOP!AH64</f>
        <v>2602.0018</v>
      </c>
      <c r="G52" s="75">
        <f>BOCAS!AH64</f>
        <v>1188.98</v>
      </c>
      <c r="H52" s="75">
        <f>LAGUNETICA!AH64</f>
        <v>9642.260000000002</v>
      </c>
      <c r="I52" s="75">
        <f>SANANTONIO!AH64</f>
        <v>0</v>
      </c>
      <c r="J52" s="75">
        <f t="shared" si="0"/>
        <v>98607.934399999998</v>
      </c>
    </row>
    <row r="53" spans="1:10" x14ac:dyDescent="0.25">
      <c r="A53" s="56" t="s">
        <v>3</v>
      </c>
      <c r="B53" s="43">
        <f>B2</f>
        <v>19.489999999999998</v>
      </c>
      <c r="C53" s="43">
        <f t="shared" ref="C53:I53" si="1">C2</f>
        <v>22152.05</v>
      </c>
      <c r="D53" s="43">
        <f t="shared" si="1"/>
        <v>8719.4599999999991</v>
      </c>
      <c r="E53" s="43">
        <f t="shared" si="1"/>
        <v>5351.35</v>
      </c>
      <c r="F53" s="43">
        <f t="shared" si="1"/>
        <v>2521.56</v>
      </c>
      <c r="G53" s="43">
        <f t="shared" si="1"/>
        <v>1189.6500000000001</v>
      </c>
      <c r="H53" s="43">
        <f t="shared" si="1"/>
        <v>9489.7000000000007</v>
      </c>
      <c r="I53" s="43">
        <f t="shared" si="1"/>
        <v>0</v>
      </c>
      <c r="J53" s="43">
        <f>J2</f>
        <v>49443.259999999995</v>
      </c>
    </row>
    <row r="54" spans="1:10" x14ac:dyDescent="0.25">
      <c r="A54" s="58" t="s">
        <v>95</v>
      </c>
      <c r="B54" s="43">
        <f>+B52-B53</f>
        <v>48490.828199999996</v>
      </c>
      <c r="C54" s="43">
        <f t="shared" ref="C54:I54" si="2">+C52-C53</f>
        <v>307.67640000000029</v>
      </c>
      <c r="D54" s="43">
        <f t="shared" si="2"/>
        <v>106.97659999999996</v>
      </c>
      <c r="E54" s="43">
        <f t="shared" si="2"/>
        <v>26.861399999999776</v>
      </c>
      <c r="F54" s="43">
        <f t="shared" si="2"/>
        <v>80.441800000000057</v>
      </c>
      <c r="G54" s="43">
        <f t="shared" si="2"/>
        <v>-0.67000000000007276</v>
      </c>
      <c r="H54" s="43">
        <f t="shared" si="2"/>
        <v>152.56000000000131</v>
      </c>
      <c r="I54" s="43">
        <f t="shared" si="2"/>
        <v>0</v>
      </c>
      <c r="J54" s="43">
        <f>+J52-J53</f>
        <v>49164.674400000004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C43" activePane="bottomRight" state="frozen"/>
      <selection pane="topRight" activeCell="B1" sqref="B1"/>
      <selection pane="bottomLeft" activeCell="A5" sqref="A5"/>
      <selection pane="bottomRight" activeCell="AG61" sqref="AG6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59</v>
      </c>
      <c r="C11" s="5" t="s">
        <v>61</v>
      </c>
      <c r="D11" s="5" t="s">
        <v>63</v>
      </c>
      <c r="E11" s="5" t="s">
        <v>71</v>
      </c>
      <c r="F11" s="5" t="s">
        <v>75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64</v>
      </c>
      <c r="M11" s="5" t="s">
        <v>66</v>
      </c>
      <c r="N11" s="5" t="s">
        <v>68</v>
      </c>
      <c r="O11" s="5" t="s">
        <v>70</v>
      </c>
      <c r="P11" s="5" t="s">
        <v>72</v>
      </c>
      <c r="Q11" s="5" t="s">
        <v>76</v>
      </c>
      <c r="R11" s="5" t="s">
        <v>80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>
        <v>19.489999999999998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19.489999999999998</v>
      </c>
      <c r="AI12" s="26"/>
      <c r="AJ12" s="69">
        <f>+AI12-AH12</f>
        <v>-19.489999999999998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79.5</v>
      </c>
      <c r="C15" s="23">
        <v>11.5</v>
      </c>
      <c r="D15" s="23">
        <v>27</v>
      </c>
      <c r="E15" s="23">
        <v>56</v>
      </c>
      <c r="F15" s="23"/>
      <c r="G15" s="23"/>
      <c r="H15" s="23"/>
      <c r="I15" s="23"/>
      <c r="J15" s="23"/>
      <c r="K15" s="23"/>
      <c r="L15" s="23"/>
      <c r="M15" s="23">
        <v>120</v>
      </c>
      <c r="N15" s="23">
        <v>51.5</v>
      </c>
      <c r="O15" s="23">
        <v>127.5</v>
      </c>
      <c r="P15" s="23"/>
      <c r="Q15" s="23">
        <v>43</v>
      </c>
      <c r="R15" s="23">
        <v>112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628</v>
      </c>
    </row>
    <row r="16" spans="1:36" s="32" customFormat="1" x14ac:dyDescent="0.25">
      <c r="A16" s="30" t="s">
        <v>20</v>
      </c>
      <c r="B16" s="31">
        <v>417</v>
      </c>
      <c r="C16" s="31">
        <v>526</v>
      </c>
      <c r="D16" s="31"/>
      <c r="E16" s="31">
        <v>181</v>
      </c>
      <c r="F16" s="31"/>
      <c r="G16" s="31"/>
      <c r="H16" s="31"/>
      <c r="I16" s="31">
        <v>682</v>
      </c>
      <c r="J16" s="31">
        <v>340</v>
      </c>
      <c r="K16" s="31">
        <v>656</v>
      </c>
      <c r="L16" s="31"/>
      <c r="M16" s="31"/>
      <c r="N16" s="31"/>
      <c r="O16" s="31"/>
      <c r="P16" s="31">
        <v>554</v>
      </c>
      <c r="Q16" s="31"/>
      <c r="R16" s="31">
        <v>26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3382</v>
      </c>
      <c r="AJ16" s="70"/>
    </row>
    <row r="17" spans="1:36" s="47" customFormat="1" x14ac:dyDescent="0.25">
      <c r="A17" s="46" t="s">
        <v>27</v>
      </c>
      <c r="B17" s="22">
        <f>B16*$B$8</f>
        <v>1843.1399999999999</v>
      </c>
      <c r="C17" s="22">
        <f>C16*$B$8</f>
        <v>2324.92</v>
      </c>
      <c r="D17" s="22">
        <f t="shared" ref="D17:L17" si="2">D16*$B$8</f>
        <v>0</v>
      </c>
      <c r="E17" s="22">
        <f t="shared" si="2"/>
        <v>800.02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3014.44</v>
      </c>
      <c r="J17" s="22">
        <f t="shared" si="2"/>
        <v>1502.8</v>
      </c>
      <c r="K17" s="22">
        <f t="shared" si="2"/>
        <v>2899.52</v>
      </c>
      <c r="L17" s="22">
        <f t="shared" si="2"/>
        <v>0</v>
      </c>
      <c r="M17" s="22">
        <f t="shared" ref="M17:R17" si="3">M16*$B$8</f>
        <v>0</v>
      </c>
      <c r="N17" s="22">
        <f t="shared" si="3"/>
        <v>0</v>
      </c>
      <c r="O17" s="22">
        <f t="shared" si="3"/>
        <v>0</v>
      </c>
      <c r="P17" s="22">
        <f t="shared" si="3"/>
        <v>2448.6799999999998</v>
      </c>
      <c r="Q17" s="22">
        <f t="shared" si="3"/>
        <v>0</v>
      </c>
      <c r="R17" s="22">
        <f t="shared" si="3"/>
        <v>114.92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14948.44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417</v>
      </c>
      <c r="C22" s="20">
        <f t="shared" ref="C22:L22" si="11">+C16+C18+C20</f>
        <v>526</v>
      </c>
      <c r="D22" s="20">
        <f t="shared" si="11"/>
        <v>0</v>
      </c>
      <c r="E22" s="20">
        <f t="shared" si="11"/>
        <v>181</v>
      </c>
      <c r="F22" s="20">
        <f t="shared" si="11"/>
        <v>0</v>
      </c>
      <c r="G22" s="20">
        <f t="shared" si="11"/>
        <v>0</v>
      </c>
      <c r="H22" s="20">
        <f t="shared" si="11"/>
        <v>0</v>
      </c>
      <c r="I22" s="20">
        <f t="shared" si="11"/>
        <v>682</v>
      </c>
      <c r="J22" s="20">
        <f t="shared" si="11"/>
        <v>340</v>
      </c>
      <c r="K22" s="20">
        <f t="shared" si="11"/>
        <v>656</v>
      </c>
      <c r="L22" s="20">
        <f t="shared" si="11"/>
        <v>0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0</v>
      </c>
      <c r="P22" s="20">
        <f t="shared" si="12"/>
        <v>554</v>
      </c>
      <c r="Q22" s="20">
        <f t="shared" si="12"/>
        <v>0</v>
      </c>
      <c r="R22" s="20">
        <f t="shared" si="12"/>
        <v>26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3382</v>
      </c>
    </row>
    <row r="23" spans="1:36" s="47" customFormat="1" x14ac:dyDescent="0.25">
      <c r="A23" s="48" t="s">
        <v>26</v>
      </c>
      <c r="B23" s="19">
        <f>+B17+B19+B21</f>
        <v>1843.1399999999999</v>
      </c>
      <c r="C23" s="19">
        <f t="shared" ref="C23:L23" si="14">+C17+C19+C21</f>
        <v>2324.92</v>
      </c>
      <c r="D23" s="19">
        <f t="shared" si="14"/>
        <v>0</v>
      </c>
      <c r="E23" s="19">
        <f t="shared" si="14"/>
        <v>800.02</v>
      </c>
      <c r="F23" s="19">
        <f t="shared" si="14"/>
        <v>0</v>
      </c>
      <c r="G23" s="19">
        <f t="shared" si="14"/>
        <v>0</v>
      </c>
      <c r="H23" s="19">
        <f t="shared" si="14"/>
        <v>0</v>
      </c>
      <c r="I23" s="19">
        <f t="shared" si="14"/>
        <v>3014.44</v>
      </c>
      <c r="J23" s="19">
        <f t="shared" si="14"/>
        <v>1502.8</v>
      </c>
      <c r="K23" s="19">
        <f t="shared" si="14"/>
        <v>2899.52</v>
      </c>
      <c r="L23" s="19">
        <f t="shared" si="14"/>
        <v>0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0</v>
      </c>
      <c r="P23" s="19">
        <f t="shared" si="15"/>
        <v>2448.6799999999998</v>
      </c>
      <c r="Q23" s="19">
        <f t="shared" si="15"/>
        <v>0</v>
      </c>
      <c r="R23" s="19">
        <f t="shared" si="15"/>
        <v>114.92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14948.44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>
        <v>380.57</v>
      </c>
      <c r="C32" s="36"/>
      <c r="D32" s="36"/>
      <c r="E32" s="36">
        <v>155.15</v>
      </c>
      <c r="F32" s="36"/>
      <c r="G32" s="36"/>
      <c r="H32" s="36"/>
      <c r="I32" s="36">
        <v>234.93</v>
      </c>
      <c r="J32" s="36"/>
      <c r="K32" s="36">
        <v>298.73</v>
      </c>
      <c r="L32" s="36"/>
      <c r="M32" s="37"/>
      <c r="N32" s="37"/>
      <c r="O32" s="37"/>
      <c r="P32" s="37">
        <v>286.83999999999997</v>
      </c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1356.22</v>
      </c>
    </row>
    <row r="33" spans="1:34" s="47" customFormat="1" x14ac:dyDescent="0.25">
      <c r="A33" s="46" t="s">
        <v>35</v>
      </c>
      <c r="B33" s="22">
        <f>B32*$B$8</f>
        <v>1682.1194</v>
      </c>
      <c r="C33" s="22">
        <f t="shared" ref="C33:L33" si="30">C32*$B$8</f>
        <v>0</v>
      </c>
      <c r="D33" s="22">
        <f t="shared" si="30"/>
        <v>0</v>
      </c>
      <c r="E33" s="22">
        <f t="shared" si="30"/>
        <v>685.76300000000003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1038.3905999999999</v>
      </c>
      <c r="J33" s="22">
        <f t="shared" si="30"/>
        <v>0</v>
      </c>
      <c r="K33" s="22">
        <f t="shared" si="30"/>
        <v>1320.3866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1267.8327999999999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5994.4924000000001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380.57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155.15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234.93</v>
      </c>
      <c r="J38" s="20">
        <f t="shared" si="39"/>
        <v>0</v>
      </c>
      <c r="K38" s="20">
        <f t="shared" si="39"/>
        <v>298.73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286.83999999999997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1356.22</v>
      </c>
    </row>
    <row r="39" spans="1:34" s="47" customFormat="1" x14ac:dyDescent="0.25">
      <c r="A39" s="48" t="s">
        <v>42</v>
      </c>
      <c r="B39" s="19">
        <f>+B33+B35+B37</f>
        <v>1682.1194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685.76300000000003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1038.3905999999999</v>
      </c>
      <c r="J39" s="19">
        <f t="shared" si="42"/>
        <v>0</v>
      </c>
      <c r="K39" s="19">
        <f t="shared" si="42"/>
        <v>1320.3866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1267.8327999999999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5994.4924000000001</v>
      </c>
    </row>
    <row r="40" spans="1:34" x14ac:dyDescent="0.25">
      <c r="A40" s="13" t="s">
        <v>43</v>
      </c>
      <c r="B40" s="36">
        <v>30.61</v>
      </c>
      <c r="C40" s="36">
        <v>37.72</v>
      </c>
      <c r="D40" s="36"/>
      <c r="E40" s="36"/>
      <c r="F40" s="36"/>
      <c r="G40" s="36"/>
      <c r="H40" s="36"/>
      <c r="I40" s="36"/>
      <c r="J40" s="36">
        <v>83.74</v>
      </c>
      <c r="K40" s="36">
        <v>195.84</v>
      </c>
      <c r="L40" s="36"/>
      <c r="M40" s="36"/>
      <c r="N40" s="36"/>
      <c r="O40" s="36"/>
      <c r="P40" s="36">
        <v>20.51</v>
      </c>
      <c r="Q40" s="36"/>
      <c r="R40" s="36">
        <v>24.57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392.98999999999995</v>
      </c>
    </row>
    <row r="41" spans="1:34" s="47" customFormat="1" x14ac:dyDescent="0.25">
      <c r="A41" s="46" t="s">
        <v>44</v>
      </c>
      <c r="B41" s="22">
        <f>B40*$B$8</f>
        <v>135.2962</v>
      </c>
      <c r="C41" s="22">
        <f t="shared" ref="C41:L41" si="45">C40*$B$8</f>
        <v>166.72239999999999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370.13079999999997</v>
      </c>
      <c r="K41" s="22">
        <f t="shared" si="45"/>
        <v>865.61279999999999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90.654200000000003</v>
      </c>
      <c r="Q41" s="22">
        <f t="shared" si="46"/>
        <v>0</v>
      </c>
      <c r="R41" s="22">
        <f t="shared" si="46"/>
        <v>108.5994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1737.0158000000001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30.61</v>
      </c>
      <c r="C46" s="20">
        <f t="shared" ref="C46:L46" si="54">+C40+C42+C44</f>
        <v>37.72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83.74</v>
      </c>
      <c r="K46" s="20">
        <f t="shared" si="54"/>
        <v>195.84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20.51</v>
      </c>
      <c r="Q46" s="20">
        <f t="shared" si="55"/>
        <v>0</v>
      </c>
      <c r="R46" s="20">
        <f t="shared" si="55"/>
        <v>24.57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392.98999999999995</v>
      </c>
    </row>
    <row r="47" spans="1:34" s="47" customFormat="1" x14ac:dyDescent="0.25">
      <c r="A47" s="48" t="s">
        <v>48</v>
      </c>
      <c r="B47" s="19">
        <f>+B41+B43+B45</f>
        <v>135.2962</v>
      </c>
      <c r="C47" s="19">
        <f t="shared" ref="C47:L47" si="57">+C41+C43+C45</f>
        <v>166.72239999999999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370.13079999999997</v>
      </c>
      <c r="K47" s="19">
        <f t="shared" si="57"/>
        <v>865.61279999999999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90.654200000000003</v>
      </c>
      <c r="Q47" s="19">
        <f t="shared" si="58"/>
        <v>0</v>
      </c>
      <c r="R47" s="19">
        <f t="shared" si="58"/>
        <v>108.5994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1737.0158000000001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1215.21</v>
      </c>
      <c r="C49" s="44">
        <v>1795.07</v>
      </c>
      <c r="D49" s="44">
        <v>1745.86</v>
      </c>
      <c r="E49" s="44">
        <v>705.78</v>
      </c>
      <c r="F49" s="44">
        <v>19.489999999999998</v>
      </c>
      <c r="G49" s="44">
        <v>1650.7</v>
      </c>
      <c r="H49" s="44">
        <v>165.61</v>
      </c>
      <c r="I49" s="44">
        <v>624.02</v>
      </c>
      <c r="J49" s="44">
        <v>469.67</v>
      </c>
      <c r="K49" s="44">
        <v>685.2</v>
      </c>
      <c r="L49" s="44">
        <v>1709.16</v>
      </c>
      <c r="M49" s="45">
        <v>1875.41</v>
      </c>
      <c r="N49" s="45">
        <v>2558.64</v>
      </c>
      <c r="O49" s="45">
        <v>3149.94</v>
      </c>
      <c r="P49" s="45">
        <v>660.33</v>
      </c>
      <c r="Q49" s="45">
        <v>654.49</v>
      </c>
      <c r="R49" s="45">
        <v>539.84</v>
      </c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20224.420000000002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216.28</v>
      </c>
      <c r="C53" s="44"/>
      <c r="D53" s="44"/>
      <c r="E53" s="44">
        <v>344.18</v>
      </c>
      <c r="F53" s="44"/>
      <c r="G53" s="44">
        <v>392.26</v>
      </c>
      <c r="H53" s="44"/>
      <c r="I53" s="44"/>
      <c r="J53" s="44">
        <v>235.99</v>
      </c>
      <c r="K53" s="44"/>
      <c r="L53" s="44"/>
      <c r="M53" s="45">
        <v>664.79</v>
      </c>
      <c r="N53" s="45"/>
      <c r="O53" s="45"/>
      <c r="P53" s="45">
        <v>568.62</v>
      </c>
      <c r="Q53" s="45"/>
      <c r="R53" s="45">
        <v>18.809999999999999</v>
      </c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2440.9299999999998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>
        <v>82</v>
      </c>
      <c r="N54" s="45">
        <v>10.99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92.99</v>
      </c>
    </row>
    <row r="55" spans="1:34" x14ac:dyDescent="0.25">
      <c r="A55" s="17" t="s">
        <v>52</v>
      </c>
      <c r="B55" s="44"/>
      <c r="C55" s="44">
        <v>216.76</v>
      </c>
      <c r="D55" s="44">
        <v>262.81</v>
      </c>
      <c r="E55" s="44">
        <v>21.57</v>
      </c>
      <c r="F55" s="44"/>
      <c r="G55" s="44"/>
      <c r="H55" s="44"/>
      <c r="I55" s="44"/>
      <c r="J55" s="44">
        <v>593.75</v>
      </c>
      <c r="K55" s="44"/>
      <c r="L55" s="44">
        <v>335.05</v>
      </c>
      <c r="M55" s="45">
        <v>406.58</v>
      </c>
      <c r="N55" s="45"/>
      <c r="O55" s="45">
        <v>553.23</v>
      </c>
      <c r="P55" s="45"/>
      <c r="Q55" s="45">
        <v>37.479999999999997</v>
      </c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2427.23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>
        <v>16.8</v>
      </c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16.8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5171.5455999999995</v>
      </c>
      <c r="C64" s="53">
        <f t="shared" ref="C64:AG64" si="61">+C15+C23+C31+C39+C47+C48+C49+C50+C51+C52+C53+C54+C55+C56+C57+C58+C59+C60+C61+C62+C63</f>
        <v>4514.9724000000006</v>
      </c>
      <c r="D64" s="53">
        <f t="shared" si="61"/>
        <v>2035.6699999999998</v>
      </c>
      <c r="E64" s="53">
        <f t="shared" si="61"/>
        <v>2613.3130000000001</v>
      </c>
      <c r="F64" s="53">
        <f t="shared" si="61"/>
        <v>19.489999999999998</v>
      </c>
      <c r="G64" s="53">
        <f t="shared" si="61"/>
        <v>2042.96</v>
      </c>
      <c r="H64" s="53">
        <f t="shared" si="61"/>
        <v>165.61</v>
      </c>
      <c r="I64" s="53">
        <f t="shared" si="61"/>
        <v>4693.6505999999999</v>
      </c>
      <c r="J64" s="53">
        <f t="shared" si="61"/>
        <v>3172.3407999999999</v>
      </c>
      <c r="K64" s="53">
        <f t="shared" si="61"/>
        <v>5770.7194</v>
      </c>
      <c r="L64" s="53">
        <f t="shared" si="61"/>
        <v>2044.21</v>
      </c>
      <c r="M64" s="53">
        <f t="shared" si="61"/>
        <v>3148.7799999999997</v>
      </c>
      <c r="N64" s="53">
        <f t="shared" si="61"/>
        <v>2621.1299999999997</v>
      </c>
      <c r="O64" s="53">
        <f t="shared" si="61"/>
        <v>3830.67</v>
      </c>
      <c r="P64" s="53">
        <f t="shared" si="61"/>
        <v>5036.1169999999993</v>
      </c>
      <c r="Q64" s="53">
        <f t="shared" si="61"/>
        <v>734.97</v>
      </c>
      <c r="R64" s="53">
        <f t="shared" si="61"/>
        <v>894.1694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48510.318199999994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4 D</v>
      </c>
      <c r="C66" s="55" t="str">
        <f>C11</f>
        <v>CAJA 5 D</v>
      </c>
      <c r="D66" s="55" t="str">
        <f t="shared" ref="D66:AG66" si="62">D11</f>
        <v>CAJA 6 D</v>
      </c>
      <c r="E66" s="55" t="str">
        <f t="shared" si="62"/>
        <v>CAJA 10 D</v>
      </c>
      <c r="F66" s="55" t="str">
        <f t="shared" si="62"/>
        <v>CAJA 12 D</v>
      </c>
      <c r="G66" s="55" t="str">
        <f t="shared" si="62"/>
        <v>CAJA 1 N</v>
      </c>
      <c r="H66" s="55" t="str">
        <f t="shared" si="62"/>
        <v>CAJA 2 N</v>
      </c>
      <c r="I66" s="55" t="str">
        <f t="shared" si="62"/>
        <v>CAJA 3 N</v>
      </c>
      <c r="J66" s="55" t="str">
        <f t="shared" si="62"/>
        <v>CAJA 4 N</v>
      </c>
      <c r="K66" s="55" t="str">
        <f t="shared" si="62"/>
        <v>CAJA 5 N</v>
      </c>
      <c r="L66" s="55" t="str">
        <f t="shared" si="62"/>
        <v>CAJA 6 N</v>
      </c>
      <c r="M66" s="55" t="str">
        <f t="shared" si="62"/>
        <v>CAJA 7 N</v>
      </c>
      <c r="N66" s="55" t="str">
        <f t="shared" si="62"/>
        <v>CAJA 8 N</v>
      </c>
      <c r="O66" s="55" t="str">
        <f t="shared" si="62"/>
        <v>CAJA 9 N</v>
      </c>
      <c r="P66" s="55" t="str">
        <f t="shared" si="62"/>
        <v>CAJA 10 N</v>
      </c>
      <c r="Q66" s="55" t="str">
        <f t="shared" si="62"/>
        <v>CAJA 12 N</v>
      </c>
      <c r="R66" s="55" t="str">
        <f t="shared" si="62"/>
        <v>CAJA 14 N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63">C12</f>
        <v>0</v>
      </c>
      <c r="D67" s="57">
        <f t="shared" si="63"/>
        <v>0</v>
      </c>
      <c r="E67" s="57">
        <f t="shared" si="63"/>
        <v>0</v>
      </c>
      <c r="F67" s="57">
        <f t="shared" si="63"/>
        <v>19.489999999999998</v>
      </c>
      <c r="G67" s="57">
        <f t="shared" si="63"/>
        <v>0</v>
      </c>
      <c r="H67" s="57">
        <f t="shared" si="63"/>
        <v>0</v>
      </c>
      <c r="I67" s="57">
        <f t="shared" si="63"/>
        <v>0</v>
      </c>
      <c r="J67" s="57">
        <f t="shared" si="63"/>
        <v>0</v>
      </c>
      <c r="K67" s="57">
        <f t="shared" si="63"/>
        <v>0</v>
      </c>
      <c r="L67" s="57">
        <f t="shared" si="63"/>
        <v>0</v>
      </c>
      <c r="M67" s="57">
        <f t="shared" ref="M67:AG67" si="64">M12</f>
        <v>0</v>
      </c>
      <c r="N67" s="57">
        <f t="shared" si="64"/>
        <v>0</v>
      </c>
      <c r="O67" s="57">
        <f t="shared" si="64"/>
        <v>0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19.489999999999998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L69" si="67">+C67+C68</f>
        <v>0</v>
      </c>
      <c r="D69" s="59">
        <f t="shared" si="67"/>
        <v>0</v>
      </c>
      <c r="E69" s="59">
        <f t="shared" si="67"/>
        <v>0</v>
      </c>
      <c r="F69" s="59">
        <f t="shared" si="67"/>
        <v>19.489999999999998</v>
      </c>
      <c r="G69" s="59">
        <f t="shared" si="67"/>
        <v>0</v>
      </c>
      <c r="H69" s="59">
        <f t="shared" si="67"/>
        <v>0</v>
      </c>
      <c r="I69" s="59">
        <f t="shared" si="67"/>
        <v>0</v>
      </c>
      <c r="J69" s="59">
        <f t="shared" si="67"/>
        <v>0</v>
      </c>
      <c r="K69" s="59">
        <f t="shared" si="67"/>
        <v>0</v>
      </c>
      <c r="L69" s="59">
        <f t="shared" si="67"/>
        <v>0</v>
      </c>
      <c r="M69" s="59">
        <f t="shared" ref="M69:AG69" si="68">+M67+M68</f>
        <v>0</v>
      </c>
      <c r="N69" s="59">
        <f t="shared" si="68"/>
        <v>0</v>
      </c>
      <c r="O69" s="59">
        <f t="shared" si="68"/>
        <v>0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19.489999999999998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5171.5455999999995</v>
      </c>
      <c r="C70" s="57">
        <f t="shared" si="69"/>
        <v>4514.9724000000006</v>
      </c>
      <c r="D70" s="57">
        <f t="shared" si="69"/>
        <v>2035.6699999999998</v>
      </c>
      <c r="E70" s="57">
        <f t="shared" si="69"/>
        <v>2613.3130000000001</v>
      </c>
      <c r="F70" s="57">
        <f t="shared" si="69"/>
        <v>0</v>
      </c>
      <c r="G70" s="57">
        <f t="shared" si="69"/>
        <v>2042.96</v>
      </c>
      <c r="H70" s="57">
        <f t="shared" si="69"/>
        <v>165.61</v>
      </c>
      <c r="I70" s="57">
        <f t="shared" si="69"/>
        <v>4693.6505999999999</v>
      </c>
      <c r="J70" s="57">
        <f t="shared" si="69"/>
        <v>3172.3407999999999</v>
      </c>
      <c r="K70" s="57">
        <f t="shared" si="69"/>
        <v>5770.7194</v>
      </c>
      <c r="L70" s="57">
        <f t="shared" si="69"/>
        <v>2044.21</v>
      </c>
      <c r="M70" s="57">
        <f t="shared" ref="M70:AG70" si="70">+M64-M69</f>
        <v>3148.7799999999997</v>
      </c>
      <c r="N70" s="57">
        <f t="shared" si="70"/>
        <v>2621.1299999999997</v>
      </c>
      <c r="O70" s="57">
        <f t="shared" si="70"/>
        <v>3830.67</v>
      </c>
      <c r="P70" s="57">
        <f t="shared" si="70"/>
        <v>5036.1169999999993</v>
      </c>
      <c r="Q70" s="57">
        <f t="shared" si="70"/>
        <v>734.97</v>
      </c>
      <c r="R70" s="57">
        <f t="shared" si="70"/>
        <v>894.1694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48490.828199999996</v>
      </c>
    </row>
    <row r="71" spans="1:34" ht="101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 t="s">
        <v>123</v>
      </c>
      <c r="K71" s="14" t="s">
        <v>124</v>
      </c>
      <c r="L71" s="14"/>
      <c r="M71" s="29"/>
      <c r="N71" s="29"/>
      <c r="O71" s="29"/>
      <c r="P71" s="29" t="s">
        <v>125</v>
      </c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73" sqref="M7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2198.92</v>
      </c>
      <c r="C12" s="26">
        <v>2201.64</v>
      </c>
      <c r="D12" s="26">
        <v>811.15</v>
      </c>
      <c r="E12" s="26">
        <v>420.42</v>
      </c>
      <c r="F12" s="26">
        <v>653.5</v>
      </c>
      <c r="G12" s="26">
        <v>4165.1400000000003</v>
      </c>
      <c r="H12" s="26">
        <v>3453.92</v>
      </c>
      <c r="I12" s="26">
        <v>2348.1799999999998</v>
      </c>
      <c r="J12" s="26">
        <v>1784.43</v>
      </c>
      <c r="K12" s="26">
        <v>768.6</v>
      </c>
      <c r="L12" s="26">
        <v>917.75</v>
      </c>
      <c r="M12" s="26">
        <v>2428.4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22152.05</v>
      </c>
      <c r="AI12" s="26"/>
      <c r="AJ12" s="69">
        <f>+AI12-AH12</f>
        <v>-22152.05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74</v>
      </c>
      <c r="C15" s="23">
        <v>189.5</v>
      </c>
      <c r="D15" s="23">
        <v>20</v>
      </c>
      <c r="E15" s="23">
        <v>34.5</v>
      </c>
      <c r="F15" s="23">
        <v>0</v>
      </c>
      <c r="G15" s="23">
        <v>44</v>
      </c>
      <c r="H15" s="23">
        <v>73.5</v>
      </c>
      <c r="I15" s="23">
        <v>145</v>
      </c>
      <c r="J15" s="23">
        <v>141.5</v>
      </c>
      <c r="K15" s="23">
        <v>70.599999999999994</v>
      </c>
      <c r="L15" s="23">
        <v>120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912.6</v>
      </c>
    </row>
    <row r="16" spans="1:36" s="32" customFormat="1" x14ac:dyDescent="0.25">
      <c r="A16" s="30" t="s">
        <v>20</v>
      </c>
      <c r="B16" s="31">
        <v>113</v>
      </c>
      <c r="C16" s="31">
        <v>131</v>
      </c>
      <c r="D16" s="31">
        <v>0</v>
      </c>
      <c r="E16" s="31">
        <v>0</v>
      </c>
      <c r="F16" s="31">
        <v>90</v>
      </c>
      <c r="G16" s="31">
        <v>528</v>
      </c>
      <c r="H16" s="31">
        <v>513</v>
      </c>
      <c r="I16" s="31"/>
      <c r="J16" s="31"/>
      <c r="K16" s="31"/>
      <c r="L16" s="31"/>
      <c r="M16" s="31">
        <v>428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1803</v>
      </c>
      <c r="AJ16" s="70"/>
    </row>
    <row r="17" spans="1:36" s="47" customFormat="1" x14ac:dyDescent="0.25">
      <c r="A17" s="46" t="s">
        <v>27</v>
      </c>
      <c r="B17" s="22">
        <f>B16*$B$8</f>
        <v>499.46</v>
      </c>
      <c r="C17" s="22">
        <f>C16*$B$8</f>
        <v>579.02</v>
      </c>
      <c r="D17" s="22">
        <f t="shared" ref="D17:AG17" si="2">D16*$B$8</f>
        <v>0</v>
      </c>
      <c r="E17" s="22">
        <f t="shared" si="2"/>
        <v>0</v>
      </c>
      <c r="F17" s="22">
        <f t="shared" si="2"/>
        <v>397.8</v>
      </c>
      <c r="G17" s="22">
        <f t="shared" si="2"/>
        <v>2333.7599999999998</v>
      </c>
      <c r="H17" s="22">
        <f t="shared" si="2"/>
        <v>2267.46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1891.76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7969.26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113</v>
      </c>
      <c r="C22" s="20">
        <f t="shared" ref="C22:AG23" si="5">+C16+C18+C20</f>
        <v>131</v>
      </c>
      <c r="D22" s="20">
        <f t="shared" si="5"/>
        <v>0</v>
      </c>
      <c r="E22" s="20">
        <f t="shared" si="5"/>
        <v>0</v>
      </c>
      <c r="F22" s="20">
        <f t="shared" si="5"/>
        <v>90</v>
      </c>
      <c r="G22" s="20">
        <f t="shared" si="5"/>
        <v>528</v>
      </c>
      <c r="H22" s="20">
        <f t="shared" si="5"/>
        <v>513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428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1803</v>
      </c>
    </row>
    <row r="23" spans="1:36" s="47" customFormat="1" x14ac:dyDescent="0.25">
      <c r="A23" s="48" t="s">
        <v>26</v>
      </c>
      <c r="B23" s="19">
        <f>+B17+B19+B21</f>
        <v>499.46</v>
      </c>
      <c r="C23" s="19">
        <f t="shared" si="5"/>
        <v>579.02</v>
      </c>
      <c r="D23" s="19">
        <f t="shared" si="5"/>
        <v>0</v>
      </c>
      <c r="E23" s="19">
        <f t="shared" si="5"/>
        <v>0</v>
      </c>
      <c r="F23" s="19">
        <f t="shared" si="5"/>
        <v>397.8</v>
      </c>
      <c r="G23" s="19">
        <f t="shared" si="5"/>
        <v>2333.7599999999998</v>
      </c>
      <c r="H23" s="19">
        <f t="shared" si="5"/>
        <v>2267.46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1891.76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7969.26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8.27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8.27</v>
      </c>
    </row>
    <row r="41" spans="1:34" s="47" customFormat="1" x14ac:dyDescent="0.25">
      <c r="A41" s="46" t="s">
        <v>44</v>
      </c>
      <c r="B41" s="22">
        <f>B40*$B$8</f>
        <v>36.553399999999996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36.553399999999996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8.27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8.27</v>
      </c>
    </row>
    <row r="47" spans="1:34" s="47" customFormat="1" x14ac:dyDescent="0.25">
      <c r="A47" s="48" t="s">
        <v>48</v>
      </c>
      <c r="B47" s="19">
        <f>+B41+B43+B45</f>
        <v>36.553399999999996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36.553399999999996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1194.99</v>
      </c>
      <c r="C49" s="44">
        <v>1274.23</v>
      </c>
      <c r="D49" s="44">
        <v>731.48</v>
      </c>
      <c r="E49" s="44">
        <v>345.64</v>
      </c>
      <c r="F49" s="44">
        <v>227.67</v>
      </c>
      <c r="G49" s="44">
        <v>1352.18</v>
      </c>
      <c r="H49" s="44">
        <v>1020.41</v>
      </c>
      <c r="I49" s="44">
        <v>1751.63</v>
      </c>
      <c r="J49" s="44">
        <v>1393.19</v>
      </c>
      <c r="K49" s="44">
        <v>685.79</v>
      </c>
      <c r="L49" s="44">
        <v>107.52</v>
      </c>
      <c r="M49" s="45">
        <v>391.41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10476.14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>
        <v>652.01</v>
      </c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652.01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225.2</v>
      </c>
      <c r="C52" s="44">
        <v>54.23</v>
      </c>
      <c r="D52" s="44"/>
      <c r="E52" s="44"/>
      <c r="F52" s="44"/>
      <c r="G52" s="44"/>
      <c r="H52" s="44"/>
      <c r="I52" s="44">
        <v>75.680000000000007</v>
      </c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355.11</v>
      </c>
    </row>
    <row r="53" spans="1:34" x14ac:dyDescent="0.25">
      <c r="A53" s="17" t="s">
        <v>18</v>
      </c>
      <c r="B53" s="44">
        <v>182.6</v>
      </c>
      <c r="C53" s="44">
        <v>69.16</v>
      </c>
      <c r="D53" s="44">
        <v>59.5</v>
      </c>
      <c r="E53" s="44"/>
      <c r="F53" s="44">
        <v>25.44</v>
      </c>
      <c r="G53" s="44">
        <v>345.67</v>
      </c>
      <c r="H53" s="44">
        <v>160.49</v>
      </c>
      <c r="I53" s="44">
        <v>192.75</v>
      </c>
      <c r="J53" s="44">
        <v>227.71</v>
      </c>
      <c r="K53" s="44"/>
      <c r="L53" s="44"/>
      <c r="M53" s="45">
        <v>183.85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1447.17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22.1</v>
      </c>
      <c r="H54" s="44"/>
      <c r="I54" s="44">
        <v>6.52</v>
      </c>
      <c r="J54" s="44">
        <v>17.59</v>
      </c>
      <c r="K54" s="44"/>
      <c r="L54" s="44">
        <v>21.23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67.44</v>
      </c>
    </row>
    <row r="55" spans="1:34" x14ac:dyDescent="0.25">
      <c r="A55" s="17" t="s">
        <v>52</v>
      </c>
      <c r="B55" s="44">
        <v>8.1999999999999993</v>
      </c>
      <c r="C55" s="44">
        <v>54.52</v>
      </c>
      <c r="D55" s="44">
        <v>1</v>
      </c>
      <c r="E55" s="44">
        <v>57.8</v>
      </c>
      <c r="F55" s="44">
        <v>19.23</v>
      </c>
      <c r="G55" s="44">
        <v>138.61000000000001</v>
      </c>
      <c r="H55" s="44"/>
      <c r="I55" s="44">
        <v>177.24</v>
      </c>
      <c r="J55" s="44">
        <v>4.423</v>
      </c>
      <c r="K55" s="44">
        <v>12.35</v>
      </c>
      <c r="L55" s="44">
        <v>16.91</v>
      </c>
      <c r="M55" s="45">
        <v>53.16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543.4430000000001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2221.0034000000001</v>
      </c>
      <c r="C64" s="53">
        <f t="shared" ref="C64:AG64" si="21">+C15+C23+C31+C39+C47+C48+C49+C50+C51+C52+C53+C54+C55+C56+C57+C58+C59+C60+C61+C62+C63</f>
        <v>2220.66</v>
      </c>
      <c r="D64" s="53">
        <f t="shared" si="21"/>
        <v>811.98</v>
      </c>
      <c r="E64" s="53">
        <f t="shared" si="21"/>
        <v>437.94</v>
      </c>
      <c r="F64" s="53">
        <f t="shared" si="21"/>
        <v>670.1400000000001</v>
      </c>
      <c r="G64" s="53">
        <f t="shared" si="21"/>
        <v>4236.32</v>
      </c>
      <c r="H64" s="53">
        <f t="shared" si="21"/>
        <v>3521.8599999999997</v>
      </c>
      <c r="I64" s="53">
        <f t="shared" si="21"/>
        <v>2348.8200000000006</v>
      </c>
      <c r="J64" s="53">
        <f t="shared" si="21"/>
        <v>1784.413</v>
      </c>
      <c r="K64" s="53">
        <f t="shared" si="21"/>
        <v>768.74</v>
      </c>
      <c r="L64" s="53">
        <f t="shared" si="21"/>
        <v>917.67</v>
      </c>
      <c r="M64" s="53">
        <f t="shared" si="21"/>
        <v>2520.1799999999998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22459.7264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5 N</v>
      </c>
      <c r="L66" s="55" t="str">
        <f t="shared" si="22"/>
        <v>CAJA 8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2198.92</v>
      </c>
      <c r="C67" s="57">
        <f t="shared" ref="C67:L67" si="23">C12</f>
        <v>2201.64</v>
      </c>
      <c r="D67" s="57">
        <f t="shared" si="23"/>
        <v>811.15</v>
      </c>
      <c r="E67" s="57">
        <f t="shared" si="23"/>
        <v>420.42</v>
      </c>
      <c r="F67" s="57">
        <f t="shared" si="23"/>
        <v>653.5</v>
      </c>
      <c r="G67" s="57">
        <f t="shared" si="23"/>
        <v>4165.1400000000003</v>
      </c>
      <c r="H67" s="57">
        <f t="shared" si="23"/>
        <v>3453.92</v>
      </c>
      <c r="I67" s="57">
        <f t="shared" si="23"/>
        <v>2348.1799999999998</v>
      </c>
      <c r="J67" s="57">
        <f t="shared" si="23"/>
        <v>1784.43</v>
      </c>
      <c r="K67" s="57">
        <f t="shared" si="23"/>
        <v>768.6</v>
      </c>
      <c r="L67" s="57">
        <f t="shared" si="23"/>
        <v>917.75</v>
      </c>
      <c r="M67" s="57">
        <f t="shared" si="22"/>
        <v>2428.4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22152.05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2198.92</v>
      </c>
      <c r="C69" s="59">
        <f t="shared" ref="C69:AG69" si="25">+C67+C68</f>
        <v>2201.64</v>
      </c>
      <c r="D69" s="59">
        <f t="shared" si="25"/>
        <v>811.15</v>
      </c>
      <c r="E69" s="59">
        <f t="shared" si="25"/>
        <v>420.42</v>
      </c>
      <c r="F69" s="59">
        <f t="shared" si="25"/>
        <v>653.5</v>
      </c>
      <c r="G69" s="59">
        <f t="shared" si="25"/>
        <v>4165.1400000000003</v>
      </c>
      <c r="H69" s="59">
        <f t="shared" si="25"/>
        <v>3453.92</v>
      </c>
      <c r="I69" s="59">
        <f t="shared" si="25"/>
        <v>2348.1799999999998</v>
      </c>
      <c r="J69" s="59">
        <f t="shared" si="25"/>
        <v>1784.43</v>
      </c>
      <c r="K69" s="59">
        <f t="shared" si="25"/>
        <v>768.6</v>
      </c>
      <c r="L69" s="59">
        <f t="shared" si="25"/>
        <v>917.75</v>
      </c>
      <c r="M69" s="59">
        <f t="shared" si="25"/>
        <v>2428.4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22152.05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22.083399999999983</v>
      </c>
      <c r="C70" s="57">
        <f t="shared" si="26"/>
        <v>19.019999999999982</v>
      </c>
      <c r="D70" s="57">
        <f t="shared" si="26"/>
        <v>0.83000000000004093</v>
      </c>
      <c r="E70" s="57">
        <f t="shared" si="26"/>
        <v>17.519999999999982</v>
      </c>
      <c r="F70" s="57">
        <f t="shared" si="26"/>
        <v>16.6400000000001</v>
      </c>
      <c r="G70" s="57">
        <f t="shared" si="26"/>
        <v>71.179999999999382</v>
      </c>
      <c r="H70" s="57">
        <f t="shared" si="26"/>
        <v>67.9399999999996</v>
      </c>
      <c r="I70" s="57">
        <f t="shared" si="26"/>
        <v>0.64000000000078217</v>
      </c>
      <c r="J70" s="57">
        <f t="shared" si="26"/>
        <v>-1.7000000000052751E-2</v>
      </c>
      <c r="K70" s="57">
        <f t="shared" si="26"/>
        <v>0.13999999999998636</v>
      </c>
      <c r="L70" s="57">
        <f t="shared" si="26"/>
        <v>-8.0000000000040927E-2</v>
      </c>
      <c r="M70" s="57">
        <f t="shared" si="26"/>
        <v>91.779999999999745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307.67639999999949</v>
      </c>
    </row>
    <row r="71" spans="1:34" ht="112.5" customHeight="1" x14ac:dyDescent="0.25">
      <c r="A71" s="77" t="s">
        <v>96</v>
      </c>
      <c r="B71" s="14" t="s">
        <v>126</v>
      </c>
      <c r="C71" s="14" t="s">
        <v>128</v>
      </c>
      <c r="D71" s="14"/>
      <c r="E71" s="14" t="s">
        <v>130</v>
      </c>
      <c r="F71" s="14" t="s">
        <v>131</v>
      </c>
      <c r="G71" s="14" t="s">
        <v>133</v>
      </c>
      <c r="H71" s="14" t="s">
        <v>134</v>
      </c>
      <c r="I71" s="14"/>
      <c r="J71" s="14"/>
      <c r="K71" s="14"/>
      <c r="L71" s="14"/>
      <c r="M71" s="29" t="s">
        <v>135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127</v>
      </c>
      <c r="C72" s="12" t="s">
        <v>129</v>
      </c>
      <c r="F72" s="12" t="s">
        <v>132</v>
      </c>
      <c r="M72" s="12" t="s">
        <v>136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B8" sqref="B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 t="s">
        <v>59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1832.67</v>
      </c>
      <c r="C12" s="26">
        <v>4519.07</v>
      </c>
      <c r="D12" s="26">
        <v>194.91</v>
      </c>
      <c r="E12" s="26">
        <v>1748.49</v>
      </c>
      <c r="F12" s="26">
        <v>424.32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8719.4599999999991</v>
      </c>
      <c r="AI12" s="26">
        <v>8816.2999999999993</v>
      </c>
      <c r="AJ12" s="69">
        <f>+AI12-AH12</f>
        <v>96.840000000000146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 t="s">
        <v>139</v>
      </c>
      <c r="AJ13" s="69" t="e">
        <f>+AI13-AH13</f>
        <v>#VALUE!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33.5</v>
      </c>
      <c r="C15" s="23">
        <v>190</v>
      </c>
      <c r="D15" s="23"/>
      <c r="E15" s="23">
        <v>102.5</v>
      </c>
      <c r="F15" s="23">
        <v>32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358</v>
      </c>
    </row>
    <row r="16" spans="1:36" s="32" customFormat="1" x14ac:dyDescent="0.25">
      <c r="A16" s="30" t="s">
        <v>20</v>
      </c>
      <c r="B16" s="31">
        <v>208</v>
      </c>
      <c r="C16" s="31">
        <v>560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768</v>
      </c>
      <c r="AJ16" s="70"/>
    </row>
    <row r="17" spans="1:36" s="47" customFormat="1" x14ac:dyDescent="0.25">
      <c r="A17" s="46" t="s">
        <v>27</v>
      </c>
      <c r="B17" s="22">
        <f>B16*$B$8</f>
        <v>919.36</v>
      </c>
      <c r="C17" s="22">
        <f>C16*$B$8</f>
        <v>2475.1999999999998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3394.56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208</v>
      </c>
      <c r="C22" s="20">
        <f t="shared" ref="C22:AG23" si="5">+C16+C18+C20</f>
        <v>560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768</v>
      </c>
    </row>
    <row r="23" spans="1:36" s="47" customFormat="1" x14ac:dyDescent="0.25">
      <c r="A23" s="48" t="s">
        <v>26</v>
      </c>
      <c r="B23" s="19">
        <f>+B17+B19+B21</f>
        <v>919.36</v>
      </c>
      <c r="C23" s="19">
        <f t="shared" si="5"/>
        <v>2475.1999999999998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3394.56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10.220000000000001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10.220000000000001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45.172400000000003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45.172400000000003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10.220000000000001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10.220000000000001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45.172400000000003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45.172400000000003</v>
      </c>
    </row>
    <row r="40" spans="1:34" x14ac:dyDescent="0.25">
      <c r="A40" s="13" t="s">
        <v>43</v>
      </c>
      <c r="B40" s="36"/>
      <c r="C40" s="36">
        <v>10.51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10.51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46.4542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46.4542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10.51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10.51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46.4542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46.4542</v>
      </c>
    </row>
    <row r="48" spans="1:34" x14ac:dyDescent="0.25">
      <c r="A48" s="13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866.09</v>
      </c>
      <c r="C49" s="44">
        <v>1481.17</v>
      </c>
      <c r="D49" s="44">
        <v>194.91</v>
      </c>
      <c r="E49" s="44">
        <v>1347.8</v>
      </c>
      <c r="F49" s="44">
        <v>325.2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4215.17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42.3</v>
      </c>
      <c r="C53" s="44">
        <v>358.91</v>
      </c>
      <c r="D53" s="44"/>
      <c r="E53" s="44">
        <v>298.35000000000002</v>
      </c>
      <c r="F53" s="44">
        <v>67.52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767.08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1861.25</v>
      </c>
      <c r="C64" s="53">
        <f t="shared" ref="C64:AG64" si="21">+C15+C23+C31+C39+C47+C48+C49+C50+C51+C52+C53+C54+C55+C56+C57+C58+C59+C60+C61+C62+C63</f>
        <v>4596.9066000000003</v>
      </c>
      <c r="D64" s="53">
        <f t="shared" si="21"/>
        <v>194.91</v>
      </c>
      <c r="E64" s="53">
        <f t="shared" si="21"/>
        <v>1748.65</v>
      </c>
      <c r="F64" s="53">
        <f t="shared" si="21"/>
        <v>424.71999999999997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8826.4365999999991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N</v>
      </c>
      <c r="F66" s="55" t="str">
        <f t="shared" si="22"/>
        <v>CAJA 4 D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1832.67</v>
      </c>
      <c r="C67" s="57">
        <f t="shared" ref="C67:L67" si="23">C12</f>
        <v>4519.07</v>
      </c>
      <c r="D67" s="57">
        <f t="shared" si="23"/>
        <v>194.91</v>
      </c>
      <c r="E67" s="57">
        <f t="shared" si="23"/>
        <v>1748.49</v>
      </c>
      <c r="F67" s="57">
        <f t="shared" si="23"/>
        <v>424.32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8719.4599999999991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1832.67</v>
      </c>
      <c r="C69" s="59">
        <f t="shared" ref="C69:AG69" si="25">+C67+C68</f>
        <v>4519.07</v>
      </c>
      <c r="D69" s="59">
        <f t="shared" si="25"/>
        <v>194.91</v>
      </c>
      <c r="E69" s="59">
        <f t="shared" si="25"/>
        <v>1748.49</v>
      </c>
      <c r="F69" s="59">
        <f t="shared" si="25"/>
        <v>424.32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8719.4599999999991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28.579999999999927</v>
      </c>
      <c r="C70" s="57">
        <f t="shared" si="26"/>
        <v>77.836600000000544</v>
      </c>
      <c r="D70" s="57">
        <f t="shared" si="26"/>
        <v>0</v>
      </c>
      <c r="E70" s="57">
        <f t="shared" si="26"/>
        <v>0.16000000000008185</v>
      </c>
      <c r="F70" s="57">
        <f t="shared" si="26"/>
        <v>0.39999999999997726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106.97660000000053</v>
      </c>
    </row>
    <row r="71" spans="1:34" ht="95.25" customHeight="1" x14ac:dyDescent="0.25">
      <c r="A71" s="77" t="s">
        <v>96</v>
      </c>
      <c r="B71" s="14" t="s">
        <v>137</v>
      </c>
      <c r="C71" s="14" t="s">
        <v>138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65" sqref="A6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1866.91</v>
      </c>
      <c r="C12" s="26">
        <v>1963.72</v>
      </c>
      <c r="D12" s="26">
        <v>828.66</v>
      </c>
      <c r="E12" s="26">
        <v>692.06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5351.35</v>
      </c>
      <c r="AI12" s="26">
        <v>5374</v>
      </c>
      <c r="AJ12" s="69">
        <f>+AI12-AH12</f>
        <v>22.649999999999636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284.2</v>
      </c>
      <c r="C15" s="23">
        <v>269.5</v>
      </c>
      <c r="D15" s="23">
        <v>142.5</v>
      </c>
      <c r="E15" s="23">
        <v>93.9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790.1</v>
      </c>
    </row>
    <row r="16" spans="1:36" s="32" customFormat="1" x14ac:dyDescent="0.25">
      <c r="A16" s="30" t="s">
        <v>20</v>
      </c>
      <c r="B16" s="31">
        <v>122</v>
      </c>
      <c r="C16" s="31">
        <v>97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219</v>
      </c>
      <c r="AJ16" s="70"/>
    </row>
    <row r="17" spans="1:36" s="47" customFormat="1" x14ac:dyDescent="0.25">
      <c r="A17" s="46" t="s">
        <v>27</v>
      </c>
      <c r="B17" s="22">
        <f>B16*$B$8</f>
        <v>539.24</v>
      </c>
      <c r="C17" s="22">
        <f>C16*$B$8</f>
        <v>428.74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967.98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122</v>
      </c>
      <c r="C22" s="20">
        <f t="shared" ref="C22:AG23" si="5">+C16+C18+C20</f>
        <v>97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219</v>
      </c>
    </row>
    <row r="23" spans="1:36" s="47" customFormat="1" x14ac:dyDescent="0.25">
      <c r="A23" s="48" t="s">
        <v>26</v>
      </c>
      <c r="B23" s="19">
        <f>+B17+B19+B21</f>
        <v>539.24</v>
      </c>
      <c r="C23" s="19">
        <f t="shared" si="5"/>
        <v>428.74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967.98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10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44.2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44.2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44.2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44.2</v>
      </c>
    </row>
    <row r="40" spans="1:34" x14ac:dyDescent="0.25">
      <c r="A40" s="13" t="s">
        <v>43</v>
      </c>
      <c r="B40" s="36">
        <v>7.12</v>
      </c>
      <c r="C40" s="36">
        <v>31.05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38.17</v>
      </c>
    </row>
    <row r="41" spans="1:34" s="47" customFormat="1" x14ac:dyDescent="0.25">
      <c r="A41" s="46" t="s">
        <v>44</v>
      </c>
      <c r="B41" s="22">
        <f>B40*$B$8</f>
        <v>31.470400000000001</v>
      </c>
      <c r="C41" s="22">
        <f t="shared" ref="C41:AG41" si="16">C40*$B$8</f>
        <v>137.24100000000001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168.71140000000003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7.12</v>
      </c>
      <c r="C46" s="20">
        <f t="shared" ref="C46:AG47" si="19">+C40+C42+C44</f>
        <v>31.05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38.17</v>
      </c>
    </row>
    <row r="47" spans="1:34" s="47" customFormat="1" x14ac:dyDescent="0.25">
      <c r="A47" s="48" t="s">
        <v>48</v>
      </c>
      <c r="B47" s="19">
        <f>+B41+B43+B45</f>
        <v>31.470400000000001</v>
      </c>
      <c r="C47" s="19">
        <f t="shared" si="19"/>
        <v>137.24100000000001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168.71140000000003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814.52</v>
      </c>
      <c r="C49" s="44">
        <v>833.84</v>
      </c>
      <c r="D49" s="44">
        <v>535.67999999999995</v>
      </c>
      <c r="E49" s="44">
        <v>409.17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2593.21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196.29</v>
      </c>
      <c r="C53" s="44">
        <v>254.83</v>
      </c>
      <c r="D53" s="44">
        <v>150.54</v>
      </c>
      <c r="E53" s="44">
        <v>189.09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790.75</v>
      </c>
    </row>
    <row r="54" spans="1:34" x14ac:dyDescent="0.25">
      <c r="A54" s="17" t="s">
        <v>114</v>
      </c>
      <c r="B54" s="44"/>
      <c r="C54" s="44">
        <v>1.97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1.97</v>
      </c>
    </row>
    <row r="55" spans="1:34" x14ac:dyDescent="0.25">
      <c r="A55" s="17" t="s">
        <v>52</v>
      </c>
      <c r="B55" s="44">
        <v>16.78</v>
      </c>
      <c r="C55" s="44">
        <v>4.51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21.29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1882.5004000000001</v>
      </c>
      <c r="C64" s="53">
        <f t="shared" ref="C64:AG64" si="21">+C15+C23+C31+C39+C47+C48+C49+C50+C51+C52+C53+C54+C55+C56+C57+C58+C59+C60+C61+C62+C63</f>
        <v>1974.8310000000001</v>
      </c>
      <c r="D64" s="53">
        <f t="shared" si="21"/>
        <v>828.71999999999991</v>
      </c>
      <c r="E64" s="53">
        <f t="shared" si="21"/>
        <v>692.16000000000008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5378.2114000000001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1866.91</v>
      </c>
      <c r="C67" s="57">
        <f t="shared" ref="C67:L67" si="23">C12</f>
        <v>1963.72</v>
      </c>
      <c r="D67" s="57">
        <f t="shared" si="23"/>
        <v>828.66</v>
      </c>
      <c r="E67" s="57">
        <f t="shared" si="23"/>
        <v>692.06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5351.35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1866.91</v>
      </c>
      <c r="C69" s="59">
        <f t="shared" ref="C69:AG69" si="25">+C67+C68</f>
        <v>1963.72</v>
      </c>
      <c r="D69" s="59">
        <f t="shared" si="25"/>
        <v>828.66</v>
      </c>
      <c r="E69" s="59">
        <f t="shared" si="25"/>
        <v>692.06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5351.35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15.590400000000045</v>
      </c>
      <c r="C70" s="57">
        <f t="shared" si="26"/>
        <v>11.111000000000104</v>
      </c>
      <c r="D70" s="57">
        <f t="shared" si="26"/>
        <v>5.999999999994543E-2</v>
      </c>
      <c r="E70" s="57">
        <f t="shared" si="26"/>
        <v>0.10000000000013642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26.861400000000231</v>
      </c>
    </row>
    <row r="71" spans="1:34" ht="107.25" customHeight="1" x14ac:dyDescent="0.25">
      <c r="A71" s="77" t="s">
        <v>96</v>
      </c>
      <c r="B71" s="14" t="s">
        <v>144</v>
      </c>
      <c r="C71" s="14" t="s">
        <v>145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H13" sqref="AH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699.06</v>
      </c>
      <c r="C12" s="26">
        <v>1822.5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2521.56</v>
      </c>
      <c r="AI12" s="26">
        <v>2551.83</v>
      </c>
      <c r="AJ12" s="69">
        <f>+AI12-AH12</f>
        <v>30.269999999999982</v>
      </c>
    </row>
    <row r="13" spans="1:36" ht="19.5" customHeight="1" x14ac:dyDescent="0.25">
      <c r="A13" s="25" t="s">
        <v>117</v>
      </c>
      <c r="B13" s="26">
        <v>6</v>
      </c>
      <c r="C13" s="26">
        <v>12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18</v>
      </c>
      <c r="AI13" s="26"/>
      <c r="AJ13" s="69">
        <f>+AI13-AH13</f>
        <v>-18</v>
      </c>
    </row>
    <row r="14" spans="1:36" ht="19.5" customHeight="1" x14ac:dyDescent="0.25">
      <c r="A14" s="25" t="s">
        <v>118</v>
      </c>
      <c r="B14" s="26">
        <v>6</v>
      </c>
      <c r="C14" s="26">
        <v>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>
        <v>23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23</v>
      </c>
    </row>
    <row r="16" spans="1:36" s="32" customFormat="1" x14ac:dyDescent="0.25">
      <c r="A16" s="30" t="s">
        <v>20</v>
      </c>
      <c r="B16" s="31">
        <v>37</v>
      </c>
      <c r="C16" s="31">
        <v>199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236</v>
      </c>
      <c r="AJ16" s="70"/>
    </row>
    <row r="17" spans="1:36" s="47" customFormat="1" x14ac:dyDescent="0.25">
      <c r="A17" s="46" t="s">
        <v>27</v>
      </c>
      <c r="B17" s="22">
        <f>B16*$B$8</f>
        <v>163.54</v>
      </c>
      <c r="C17" s="22">
        <f>C16*$B$8</f>
        <v>879.58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1043.1200000000001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37</v>
      </c>
      <c r="C22" s="20">
        <f t="shared" ref="C22:AG23" si="5">+C16+C18+C20</f>
        <v>199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236</v>
      </c>
    </row>
    <row r="23" spans="1:36" s="47" customFormat="1" x14ac:dyDescent="0.25">
      <c r="A23" s="48" t="s">
        <v>26</v>
      </c>
      <c r="B23" s="19">
        <f>+B17+B19+B21</f>
        <v>163.54</v>
      </c>
      <c r="C23" s="19">
        <f t="shared" si="5"/>
        <v>879.58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1043.1200000000001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15.79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15.79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69.791799999999995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69.791799999999995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15.79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15.79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69.791799999999995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69.791799999999995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480.23</v>
      </c>
      <c r="C49" s="44">
        <v>777.97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1258.2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19.95</v>
      </c>
      <c r="C53" s="44">
        <v>122.81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142.76</v>
      </c>
    </row>
    <row r="54" spans="1:34" x14ac:dyDescent="0.25">
      <c r="A54" s="17" t="s">
        <v>114</v>
      </c>
      <c r="B54" s="44"/>
      <c r="C54" s="44">
        <v>13.68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13.68</v>
      </c>
    </row>
    <row r="55" spans="1:34" x14ac:dyDescent="0.25">
      <c r="A55" s="17" t="s">
        <v>52</v>
      </c>
      <c r="B55" s="44">
        <v>28.95</v>
      </c>
      <c r="C55" s="44">
        <v>22.5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51.45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715.67000000000007</v>
      </c>
      <c r="C64" s="53">
        <f t="shared" ref="C64:AG64" si="21">+C15+C23+C31+C39+C47+C48+C49+C50+C51+C52+C53+C54+C55+C56+C57+C58+C59+C60+C61+C62+C63</f>
        <v>1886.3318000000002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2602.0018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699.06</v>
      </c>
      <c r="C67" s="57">
        <f t="shared" ref="C67:L67" si="23">C12</f>
        <v>1822.5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2521.56</v>
      </c>
    </row>
    <row r="68" spans="1:34" s="47" customFormat="1" x14ac:dyDescent="0.25">
      <c r="A68" s="58" t="s">
        <v>93</v>
      </c>
      <c r="B68" s="59">
        <f t="shared" ref="B68:AG68" si="24">+B13+B14</f>
        <v>12</v>
      </c>
      <c r="C68" s="59">
        <f t="shared" si="24"/>
        <v>18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30</v>
      </c>
    </row>
    <row r="69" spans="1:34" s="47" customFormat="1" x14ac:dyDescent="0.25">
      <c r="A69" s="58" t="s">
        <v>94</v>
      </c>
      <c r="B69" s="59">
        <f>+B67+B68</f>
        <v>711.06</v>
      </c>
      <c r="C69" s="59">
        <f t="shared" ref="C69:AG69" si="25">+C67+C68</f>
        <v>1840.5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2551.56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4.6100000000001273</v>
      </c>
      <c r="C70" s="57">
        <f t="shared" si="26"/>
        <v>45.831800000000158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50.441800000000285</v>
      </c>
    </row>
    <row r="71" spans="1:34" ht="102.75" customHeight="1" x14ac:dyDescent="0.25">
      <c r="A71" s="77" t="s">
        <v>96</v>
      </c>
      <c r="B71" s="14" t="s">
        <v>140</v>
      </c>
      <c r="C71" s="14" t="s">
        <v>141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142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C54" sqref="C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156</v>
      </c>
      <c r="C12" s="26">
        <v>1033.6500000000001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1189.6500000000001</v>
      </c>
      <c r="AI12" s="26"/>
      <c r="AJ12" s="69">
        <f>+AI12-AH12</f>
        <v>-1189.6500000000001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46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46</v>
      </c>
    </row>
    <row r="16" spans="1:36" s="32" customFormat="1" x14ac:dyDescent="0.25">
      <c r="A16" s="30" t="s">
        <v>20</v>
      </c>
      <c r="B16" s="31">
        <v>3</v>
      </c>
      <c r="C16" s="31">
        <v>138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141</v>
      </c>
      <c r="AJ16" s="70"/>
    </row>
    <row r="17" spans="1:36" s="47" customFormat="1" x14ac:dyDescent="0.25">
      <c r="A17" s="46" t="s">
        <v>27</v>
      </c>
      <c r="B17" s="22">
        <f>B16*$B$8</f>
        <v>13.26</v>
      </c>
      <c r="C17" s="22">
        <f>C16*$B$8</f>
        <v>609.96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623.22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</v>
      </c>
      <c r="C22" s="20">
        <f t="shared" ref="C22:AG23" si="5">+C16+C18+C20</f>
        <v>138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141</v>
      </c>
    </row>
    <row r="23" spans="1:36" s="47" customFormat="1" x14ac:dyDescent="0.25">
      <c r="A23" s="48" t="s">
        <v>26</v>
      </c>
      <c r="B23" s="19">
        <f>+B17+B19+B21</f>
        <v>13.26</v>
      </c>
      <c r="C23" s="19">
        <f t="shared" si="5"/>
        <v>609.96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623.22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135.56</v>
      </c>
      <c r="C49" s="44">
        <v>345.75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481.31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9.7200000000000006</v>
      </c>
      <c r="C53" s="44">
        <v>28.73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38.450000000000003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158.54</v>
      </c>
      <c r="C64" s="53">
        <f t="shared" ref="C64:AG64" si="21">+C15+C23+C31+C39+C47+C48+C49+C50+C51+C52+C53+C54+C55+C56+C57+C58+C59+C60+C61+C62+C63</f>
        <v>1030.44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1188.98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156</v>
      </c>
      <c r="C67" s="57">
        <f t="shared" ref="C67:L67" si="23">C12</f>
        <v>1033.6500000000001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1189.6500000000001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156</v>
      </c>
      <c r="C69" s="59">
        <f t="shared" ref="C69:AG69" si="25">+C67+C68</f>
        <v>1033.6500000000001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1189.6500000000001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2.539999999999992</v>
      </c>
      <c r="C70" s="57">
        <f t="shared" si="26"/>
        <v>-3.2100000000000364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-0.67000000000004434</v>
      </c>
    </row>
    <row r="71" spans="1:34" ht="96" customHeight="1" x14ac:dyDescent="0.25">
      <c r="A71" s="77" t="s">
        <v>96</v>
      </c>
      <c r="B71" s="14" t="s">
        <v>143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 t="s">
        <v>58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1430.19</v>
      </c>
      <c r="C12" s="26">
        <v>1597.21</v>
      </c>
      <c r="D12" s="26">
        <v>1907.04</v>
      </c>
      <c r="E12" s="26">
        <v>1506.43</v>
      </c>
      <c r="F12" s="26">
        <v>2059.5300000000002</v>
      </c>
      <c r="G12" s="26">
        <v>989.3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9489.7000000000007</v>
      </c>
      <c r="AI12" s="26">
        <v>9586.33</v>
      </c>
      <c r="AJ12" s="69">
        <f>+AI12-AH12</f>
        <v>96.6299999999992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54.5</v>
      </c>
      <c r="C15" s="23">
        <v>121.5</v>
      </c>
      <c r="D15" s="23">
        <v>125</v>
      </c>
      <c r="E15" s="23">
        <v>105.1</v>
      </c>
      <c r="F15" s="23">
        <v>68.7</v>
      </c>
      <c r="G15" s="23">
        <v>199.5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674.3</v>
      </c>
    </row>
    <row r="16" spans="1:36" s="32" customFormat="1" x14ac:dyDescent="0.25">
      <c r="A16" s="30" t="s">
        <v>20</v>
      </c>
      <c r="B16" s="31">
        <v>141</v>
      </c>
      <c r="C16" s="31">
        <v>142</v>
      </c>
      <c r="D16" s="31">
        <v>125</v>
      </c>
      <c r="E16" s="31">
        <v>176</v>
      </c>
      <c r="F16" s="31">
        <v>238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822</v>
      </c>
      <c r="AJ16" s="70"/>
    </row>
    <row r="17" spans="1:36" s="47" customFormat="1" x14ac:dyDescent="0.25">
      <c r="A17" s="46" t="s">
        <v>27</v>
      </c>
      <c r="B17" s="22">
        <f>B16*$B$8</f>
        <v>623.22</v>
      </c>
      <c r="C17" s="22">
        <f>C16*$B$8</f>
        <v>627.64</v>
      </c>
      <c r="D17" s="22">
        <f t="shared" ref="D17:AG17" si="2">D16*$B$8</f>
        <v>552.5</v>
      </c>
      <c r="E17" s="22">
        <f t="shared" si="2"/>
        <v>777.92</v>
      </c>
      <c r="F17" s="22">
        <f t="shared" si="2"/>
        <v>1051.96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3633.2400000000002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141</v>
      </c>
      <c r="C22" s="20">
        <f t="shared" ref="C22:AG23" si="5">+C16+C18+C20</f>
        <v>142</v>
      </c>
      <c r="D22" s="20">
        <f t="shared" si="5"/>
        <v>125</v>
      </c>
      <c r="E22" s="20">
        <f t="shared" si="5"/>
        <v>176</v>
      </c>
      <c r="F22" s="20">
        <f t="shared" si="5"/>
        <v>238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822</v>
      </c>
    </row>
    <row r="23" spans="1:36" s="47" customFormat="1" x14ac:dyDescent="0.25">
      <c r="A23" s="48" t="s">
        <v>26</v>
      </c>
      <c r="B23" s="19">
        <f>+B17+B19+B21</f>
        <v>623.22</v>
      </c>
      <c r="C23" s="19">
        <f t="shared" si="5"/>
        <v>627.64</v>
      </c>
      <c r="D23" s="19">
        <f t="shared" si="5"/>
        <v>552.5</v>
      </c>
      <c r="E23" s="19">
        <f t="shared" si="5"/>
        <v>777.92</v>
      </c>
      <c r="F23" s="19">
        <f t="shared" si="5"/>
        <v>1051.96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3633.2400000000002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714.36</v>
      </c>
      <c r="C49" s="44"/>
      <c r="D49" s="44">
        <v>958.05</v>
      </c>
      <c r="E49" s="44"/>
      <c r="F49" s="44"/>
      <c r="G49" s="44">
        <v>658.21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2330.62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677.58</v>
      </c>
      <c r="D52" s="44"/>
      <c r="E52" s="44">
        <v>528.69000000000005</v>
      </c>
      <c r="F52" s="44">
        <v>749.05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1955.32</v>
      </c>
    </row>
    <row r="53" spans="1:34" x14ac:dyDescent="0.25">
      <c r="A53" s="17" t="s">
        <v>18</v>
      </c>
      <c r="B53" s="44">
        <v>45.94</v>
      </c>
      <c r="C53" s="44">
        <v>185.94</v>
      </c>
      <c r="D53" s="44">
        <v>128.88999999999999</v>
      </c>
      <c r="E53" s="44">
        <v>118.44</v>
      </c>
      <c r="F53" s="44">
        <v>223.4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702.61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9.3800000000000008</v>
      </c>
      <c r="C55" s="44"/>
      <c r="D55" s="44">
        <v>199.7</v>
      </c>
      <c r="E55" s="44"/>
      <c r="F55" s="44"/>
      <c r="G55" s="44">
        <v>132.32</v>
      </c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341.4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>
        <v>4.7699999999999996</v>
      </c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4.7699999999999996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1447.4</v>
      </c>
      <c r="C64" s="53">
        <f t="shared" ref="C64:AG64" si="21">+C15+C23+C31+C39+C47+C48+C49+C50+C51+C52+C53+C54+C55+C56+C57+C58+C59+C60+C61+C62+C63</f>
        <v>1617.43</v>
      </c>
      <c r="D64" s="53">
        <f t="shared" si="21"/>
        <v>1964.14</v>
      </c>
      <c r="E64" s="53">
        <f t="shared" si="21"/>
        <v>1530.15</v>
      </c>
      <c r="F64" s="53">
        <f t="shared" si="21"/>
        <v>2093.11</v>
      </c>
      <c r="G64" s="53">
        <f t="shared" si="21"/>
        <v>990.03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9642.260000000002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1430.19</v>
      </c>
      <c r="C67" s="57">
        <f t="shared" ref="C67:L67" si="23">C12</f>
        <v>1597.21</v>
      </c>
      <c r="D67" s="57">
        <f t="shared" si="23"/>
        <v>1907.04</v>
      </c>
      <c r="E67" s="57">
        <f t="shared" si="23"/>
        <v>1506.43</v>
      </c>
      <c r="F67" s="57">
        <f t="shared" si="23"/>
        <v>2059.5300000000002</v>
      </c>
      <c r="G67" s="57">
        <f t="shared" si="23"/>
        <v>989.3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9489.7000000000007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1430.19</v>
      </c>
      <c r="C69" s="59">
        <f t="shared" ref="C69:AG69" si="25">+C67+C68</f>
        <v>1597.21</v>
      </c>
      <c r="D69" s="59">
        <f t="shared" si="25"/>
        <v>1907.04</v>
      </c>
      <c r="E69" s="59">
        <f t="shared" si="25"/>
        <v>1506.43</v>
      </c>
      <c r="F69" s="59">
        <f t="shared" si="25"/>
        <v>2059.5300000000002</v>
      </c>
      <c r="G69" s="59">
        <f t="shared" si="25"/>
        <v>989.3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9489.7000000000007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17.210000000000036</v>
      </c>
      <c r="C70" s="57">
        <f t="shared" si="26"/>
        <v>20.220000000000027</v>
      </c>
      <c r="D70" s="57">
        <f t="shared" si="26"/>
        <v>57.100000000000136</v>
      </c>
      <c r="E70" s="57">
        <f t="shared" si="26"/>
        <v>23.720000000000027</v>
      </c>
      <c r="F70" s="57">
        <f t="shared" si="26"/>
        <v>33.579999999999927</v>
      </c>
      <c r="G70" s="57">
        <f t="shared" si="26"/>
        <v>0.73000000000001819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152.56000000000017</v>
      </c>
    </row>
    <row r="71" spans="1:34" ht="94.5" customHeight="1" x14ac:dyDescent="0.25">
      <c r="A71" s="77" t="s">
        <v>96</v>
      </c>
      <c r="B71" s="14" t="s">
        <v>146</v>
      </c>
      <c r="C71" s="14" t="s">
        <v>147</v>
      </c>
      <c r="D71" s="14" t="s">
        <v>148</v>
      </c>
      <c r="E71" s="14" t="s">
        <v>150</v>
      </c>
      <c r="F71" s="14" t="s">
        <v>151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D72" s="12" t="s">
        <v>149</v>
      </c>
      <c r="F72" s="12" t="s">
        <v>152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2022-04-21T19:05:47Z</dcterms:modified>
</cp:coreProperties>
</file>