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bookViews>
    <workbookView xWindow="0" yWindow="0" windowWidth="19200" windowHeight="1120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AH23" i="149" s="1"/>
  <c r="F11" i="145" s="1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I64" i="149" l="1"/>
  <c r="I70" i="149" s="1"/>
  <c r="AG64" i="149"/>
  <c r="AG70" i="149" s="1"/>
  <c r="Y64" i="149"/>
  <c r="Y70" i="149" s="1"/>
  <c r="Q64" i="149"/>
  <c r="Q70" i="149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C69" i="146" l="1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Q69" i="40" l="1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T64" i="40" s="1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C69" i="40" l="1"/>
  <c r="Q39" i="40"/>
  <c r="M39" i="40"/>
  <c r="AG64" i="40"/>
  <c r="AG70" i="40" s="1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AH69" i="40" l="1"/>
  <c r="S64" i="40"/>
  <c r="S70" i="40" s="1"/>
  <c r="Q64" i="40"/>
  <c r="Q70" i="40" s="1"/>
  <c r="N64" i="40"/>
  <c r="N70" i="40" s="1"/>
  <c r="C41" i="40"/>
  <c r="D41" i="40"/>
  <c r="E41" i="40"/>
  <c r="F41" i="40"/>
  <c r="G41" i="40"/>
  <c r="G47" i="40" s="1"/>
  <c r="H41" i="40"/>
  <c r="I41" i="40"/>
  <c r="I47" i="40" s="1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F39" i="40" s="1"/>
  <c r="G33" i="40"/>
  <c r="H33" i="40"/>
  <c r="I33" i="40"/>
  <c r="I39" i="40" s="1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K31" i="40"/>
  <c r="C38" i="40"/>
  <c r="D38" i="40"/>
  <c r="E38" i="40"/>
  <c r="F38" i="40"/>
  <c r="G38" i="40"/>
  <c r="H38" i="40"/>
  <c r="I38" i="40"/>
  <c r="J38" i="40"/>
  <c r="K38" i="40"/>
  <c r="L38" i="40"/>
  <c r="H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K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D64" i="40" s="1"/>
  <c r="D70" i="40" s="1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H64" i="40" l="1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<sst xmlns="http://schemas.openxmlformats.org/spreadsheetml/2006/main" count="754" uniqueCount="137">
  <si>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</si>
  <si>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</si>
  <si>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</si>
  <si>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</si>
  <si>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</si>
  <si>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</si>
  <si>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</si>
  <si>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</si>
  <si>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</si>
  <si>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</si>
  <si>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</si>
  <si>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</si>
  <si>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</si>
  <si>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</si>
  <si>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</si>
  <si>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</si>
  <si>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</si>
  <si>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</si>
  <si>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</si>
  <si>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</si>
  <si>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</si>
  <si>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</si>
  <si>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</si>
  <si>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</si>
  <si>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</si>
  <si>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</si>
  <si>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</si>
  <si>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</si>
  <si>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</si>
  <si>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</si>
  <si>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</si>
  <si>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</si>
  <si>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</si>
  <si>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</si>
  <si>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</si>
  <si>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</si>
  <si>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</si>
  <si>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</si>
  <si>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</si>
  <si>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</si>
  <si>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</si>
  <si>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</si>
  <si>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</si>
  <si>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</si>
  <si>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</si>
  <si>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</si>
  <si>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</si>
  <si>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</si>
  <si>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</si>
  <si>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</si>
  <si>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</si>
  <si>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</si>
  <si>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</si>
  <si>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</si>
  <si>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</si>
  <si>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</si>
  <si>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</si>
  <si>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</si>
  <si>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</si>
  <si>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</si>
  <si>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</si>
  <si>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</si>
  <si>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</si>
  <si>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</si>
  <si>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</si>
  <si>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</si>
  <si>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</si>
  <si>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</si>
  <si>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</si>
  <si>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</si>
  <si>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</si>
  <si>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</si>
  <si>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</si>
  <si>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</si>
  <si>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</si>
  <si>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</si>
  <si>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</si>
  <si>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</si>
  <si>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</si>
  <si>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</si>
  <si>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</si>
  <si>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</si>
  <si>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</si>
  <si>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</si>
  <si>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</si>
  <si>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</si>
  <si>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</si>
  <si>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</si>
  <si>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</si>
  <si>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</si>
  <si>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</si>
  <si>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</si>
  <si>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</si>
  <si>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</si>
  <si>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</si>
  <si>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</si>
  <si>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</si>
  <si>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</si>
  <si>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</si>
  <si>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</si>
  <si>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</si>
  <si>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</si>
  <si>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</si>
  <si>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</si>
  <si>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</si>
  <si>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</si>
  <si>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</si>
  <si>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</si>
  <si>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</si>
  <si>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</si>
  <si>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</si>
  <si>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</si>
  <si>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</si>
  <si>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</si>
  <si>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</si>
  <si>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</si>
  <si>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</si>
  <si>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</si>
  <si>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</si>
  <si>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</si>
  <si>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</si>
  <si>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</si>
  <si>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</si>
  <si>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MAL REGISTRO DE 1$ SOBRANTE POR COMISION DEL 3%</t>
  </si>
  <si>
    <t>FALTANTE DE 10$</t>
  </si>
  <si>
    <t>PORCENTAJE DEL 3%</t>
  </si>
  <si>
    <t>3BS PERIODICOS</t>
  </si>
  <si>
    <t>8.30 BS FALTANTE</t>
  </si>
  <si>
    <t>23.50 F/C</t>
  </si>
  <si>
    <t>FALTANTE ES SOBRANTE DE CAJA 4M</t>
  </si>
  <si>
    <t>SOBRANTE ES FALTANTE DE CAJA 3N</t>
  </si>
  <si>
    <t>FALTANTE ES SOBRANTE DE C/2N</t>
  </si>
  <si>
    <t>119.74 ES FALTANTE DE LA MAÑANA 90.50 F/C</t>
  </si>
  <si>
    <t>MALREGISTRO DE 5$</t>
  </si>
  <si>
    <t>48 F/C</t>
  </si>
  <si>
    <t>210 pertenece a caja 3</t>
  </si>
  <si>
    <t>faltante es sobrante de caja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</si>
</sst>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43789.189999999995</v>
      </c>
      <c r="C2" s="43">
        <f>MODELO!AH12</f>
        <v>22953.86</v>
      </c>
      <c r="D2" s="43">
        <f>EXQUISITECES!AH12</f>
        <v>7147.2</v>
      </c>
      <c r="E2" s="43">
        <f>HOYADA!AH12</f>
        <v>7775.1299999999992</v>
      </c>
      <c r="F2" s="43">
        <f>FARMASTOP!AH12</f>
        <v>2344</v>
      </c>
      <c r="G2" s="43">
        <f>BOCAS!AH12</f>
        <v>2170.33</v>
      </c>
      <c r="H2" s="43">
        <f>LAGUNETICA!AH12</f>
        <v>12898.999999999998</v>
      </c>
      <c r="I2" s="43">
        <f>SANANTONIO!AH12</f>
        <v>0</v>
      </c>
      <c r="J2" s="43">
        <f>SUM(B2:I2)</f>
        <v>99078.709999999992</v>
      </c>
    </row>
    <row r="3" spans="1:10" x14ac:dyDescent="0.25">
      <c r="A3" s="46" t="s">
        <v>0</v>
      </c>
      <c r="B3" s="43">
        <f>AUTOMERCADO!AH15</f>
        <v>582.20000000000005</v>
      </c>
      <c r="C3" s="43">
        <f>MODELO!AH15</f>
        <v>922.40000000000009</v>
      </c>
      <c r="D3" s="43">
        <f>EXQUISITECES!AH15</f>
        <v>217</v>
      </c>
      <c r="E3" s="43">
        <f>HOYADA!AH15</f>
        <v>714.4</v>
      </c>
      <c r="F3" s="43">
        <f>FARMASTOP!AH15</f>
        <v>22</v>
      </c>
      <c r="G3" s="43">
        <f>BOCAS!AH15</f>
        <v>118</v>
      </c>
      <c r="H3" s="43">
        <f>LAGUNETICA!AH15</f>
        <v>651.75</v>
      </c>
      <c r="I3" s="43">
        <f>SANANTONIO!AH15</f>
        <v>0</v>
      </c>
      <c r="J3" s="43">
        <f t="shared" ref="J3:J52" si="0">SUM(B3:I3)</f>
        <v>3227.75</v>
      </c>
    </row>
    <row r="4" spans="1:10" x14ac:dyDescent="0.25">
      <c r="A4" s="73" t="s">
        <v>20</v>
      </c>
      <c r="B4" s="43">
        <f>AUTOMERCADO!AH16</f>
        <v>3416</v>
      </c>
      <c r="C4" s="43">
        <f>MODELO!AH16</f>
        <v>1656</v>
      </c>
      <c r="D4" s="43">
        <f>EXQUISITECES!AH16</f>
        <v>590</v>
      </c>
      <c r="E4" s="43">
        <f>HOYADA!AH16</f>
        <v>440</v>
      </c>
      <c r="F4" s="43">
        <f>FARMASTOP!AH16</f>
        <v>161</v>
      </c>
      <c r="G4" s="43">
        <f>BOCAS!AH16</f>
        <v>191</v>
      </c>
      <c r="H4" s="43">
        <f>LAGUNETICA!AH16</f>
        <v>942</v>
      </c>
      <c r="I4" s="43">
        <f>SANANTONIO!AH16</f>
        <v>0</v>
      </c>
      <c r="J4" s="43">
        <f t="shared" si="0"/>
        <v>7396</v>
      </c>
    </row>
    <row r="5" spans="1:10" x14ac:dyDescent="0.25">
      <c r="A5" s="46" t="s">
        <v>27</v>
      </c>
      <c r="B5" s="43">
        <f>AUTOMERCADO!AH17</f>
        <v>15098.72</v>
      </c>
      <c r="C5" s="43">
        <f>MODELO!AH17</f>
        <v>7319.5199999999995</v>
      </c>
      <c r="D5" s="43">
        <f>EXQUISITECES!AH17</f>
        <v>2607.8000000000002</v>
      </c>
      <c r="E5" s="43">
        <f>HOYADA!AH17</f>
        <v>1944.8</v>
      </c>
      <c r="F5" s="43">
        <f>FARMASTOP!AH17</f>
        <v>711.62</v>
      </c>
      <c r="G5" s="43">
        <f>BOCAS!AH17</f>
        <v>844.21999999999991</v>
      </c>
      <c r="H5" s="43">
        <f>LAGUNETICA!AH17</f>
        <v>4163.6400000000003</v>
      </c>
      <c r="I5" s="43">
        <f>SANANTONIO!AH17</f>
        <v>0</v>
      </c>
      <c r="J5" s="43">
        <f t="shared" si="0"/>
        <v>32690.319999999996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3416</v>
      </c>
      <c r="C10" s="43">
        <f>MODELO!AH22</f>
        <v>1656</v>
      </c>
      <c r="D10" s="43">
        <f>EXQUISITECES!AH22</f>
        <v>590</v>
      </c>
      <c r="E10" s="43">
        <f>HOYADA!AH22</f>
        <v>440</v>
      </c>
      <c r="F10" s="43">
        <f>FARMASTOP!AH22</f>
        <v>161</v>
      </c>
      <c r="G10" s="43">
        <f>BOCAS!AH22</f>
        <v>191</v>
      </c>
      <c r="H10" s="43">
        <f>LAGUNETICA!AH22</f>
        <v>942</v>
      </c>
      <c r="I10" s="43">
        <f>SANANTONIO!AH22</f>
        <v>0</v>
      </c>
      <c r="J10" s="43">
        <f t="shared" si="0"/>
        <v>7396</v>
      </c>
    </row>
    <row r="11" spans="1:10" x14ac:dyDescent="0.25">
      <c r="A11" s="48" t="s">
        <v>26</v>
      </c>
      <c r="B11" s="43">
        <f>AUTOMERCADO!AH23</f>
        <v>15098.72</v>
      </c>
      <c r="C11" s="43">
        <f>MODELO!AH23</f>
        <v>7319.5199999999995</v>
      </c>
      <c r="D11" s="43">
        <f>EXQUISITECES!AH23</f>
        <v>2607.8000000000002</v>
      </c>
      <c r="E11" s="43">
        <f>HOYADA!AH23</f>
        <v>1944.8</v>
      </c>
      <c r="F11" s="43">
        <f>FARMASTOP!AH23</f>
        <v>711.62</v>
      </c>
      <c r="G11" s="43">
        <f>BOCAS!AH23</f>
        <v>844.21999999999991</v>
      </c>
      <c r="H11" s="43">
        <f>LAGUNETICA!AH23</f>
        <v>4163.6400000000003</v>
      </c>
      <c r="I11" s="43">
        <f>SANANTONIO!AH23</f>
        <v>0</v>
      </c>
      <c r="J11" s="43">
        <f t="shared" si="0"/>
        <v>32690.319999999996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437.09</v>
      </c>
      <c r="C20" s="43">
        <f>MODELO!AH32</f>
        <v>26.66</v>
      </c>
      <c r="D20" s="43">
        <f>EXQUISITECES!AH32</f>
        <v>0</v>
      </c>
      <c r="E20" s="43">
        <f>HOYADA!AH32</f>
        <v>47.38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511.13</v>
      </c>
    </row>
    <row r="21" spans="1:10" x14ac:dyDescent="0.25">
      <c r="A21" s="46" t="s">
        <v>35</v>
      </c>
      <c r="B21" s="43">
        <f>AUTOMERCADO!AH33</f>
        <v>1931.9377999999999</v>
      </c>
      <c r="C21" s="43">
        <f>MODELO!AH33</f>
        <v>117.8372</v>
      </c>
      <c r="D21" s="43">
        <f>EXQUISITECES!AH33</f>
        <v>0</v>
      </c>
      <c r="E21" s="43">
        <f>HOYADA!AH33</f>
        <v>209.4196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2259.1946000000003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437.09</v>
      </c>
      <c r="C26" s="43">
        <f>MODELO!AH38</f>
        <v>26.66</v>
      </c>
      <c r="D26" s="43">
        <f>EXQUISITECES!AH38</f>
        <v>0</v>
      </c>
      <c r="E26" s="43">
        <f>HOYADA!AH38</f>
        <v>47.38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511.13</v>
      </c>
    </row>
    <row r="27" spans="1:10" x14ac:dyDescent="0.25">
      <c r="A27" s="48" t="s">
        <v>42</v>
      </c>
      <c r="B27" s="43">
        <f>AUTOMERCADO!AH39</f>
        <v>1931.9377999999999</v>
      </c>
      <c r="C27" s="43">
        <f>MODELO!AH39</f>
        <v>117.8372</v>
      </c>
      <c r="D27" s="43">
        <f>EXQUISITECES!AH39</f>
        <v>0</v>
      </c>
      <c r="E27" s="43">
        <f>HOYADA!AH39</f>
        <v>209.4196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2259.1946000000003</v>
      </c>
    </row>
    <row r="28" spans="1:10" x14ac:dyDescent="0.25">
      <c r="A28" s="46" t="s">
        <v>43</v>
      </c>
      <c r="B28" s="43">
        <f>AUTOMERCADO!AH40</f>
        <v>358.90000000000003</v>
      </c>
      <c r="C28" s="43">
        <f>MODELO!AH40</f>
        <v>21.97</v>
      </c>
      <c r="D28" s="43">
        <f>EXQUISITECES!AH40</f>
        <v>0</v>
      </c>
      <c r="E28" s="43">
        <f>HOYADA!AH40</f>
        <v>0</v>
      </c>
      <c r="F28" s="43">
        <f>FARMASTOP!AH40</f>
        <v>2.33</v>
      </c>
      <c r="G28" s="43">
        <f>BOCAS!AH40</f>
        <v>0</v>
      </c>
      <c r="H28" s="43">
        <f>LAGUNETICA!AH40</f>
        <v>10</v>
      </c>
      <c r="I28" s="43">
        <f>SANANTONIO!AH40</f>
        <v>0</v>
      </c>
      <c r="J28" s="43">
        <f t="shared" si="0"/>
        <v>393.2</v>
      </c>
    </row>
    <row r="29" spans="1:10" x14ac:dyDescent="0.25">
      <c r="A29" s="46" t="s">
        <v>44</v>
      </c>
      <c r="B29" s="43">
        <f>AUTOMERCADO!AH41</f>
        <v>1586.338</v>
      </c>
      <c r="C29" s="43">
        <f>MODELO!AH41</f>
        <v>97.107399999999998</v>
      </c>
      <c r="D29" s="43">
        <f>EXQUISITECES!AH41</f>
        <v>0</v>
      </c>
      <c r="E29" s="43">
        <f>HOYADA!AH41</f>
        <v>0</v>
      </c>
      <c r="F29" s="43">
        <f>FARMASTOP!AH41</f>
        <v>10.2986</v>
      </c>
      <c r="G29" s="43">
        <f>BOCAS!AH41</f>
        <v>0</v>
      </c>
      <c r="H29" s="43">
        <f>LAGUNETICA!AH41</f>
        <v>44.2</v>
      </c>
      <c r="I29" s="43">
        <f>SANANTONIO!AH41</f>
        <v>0</v>
      </c>
      <c r="J29" s="43">
        <f t="shared" si="0"/>
        <v>1737.9440000000002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358.90000000000003</v>
      </c>
      <c r="C34" s="43">
        <f>MODELO!AH46</f>
        <v>21.97</v>
      </c>
      <c r="D34" s="43">
        <f>EXQUISITECES!AH46</f>
        <v>0</v>
      </c>
      <c r="E34" s="43">
        <f>HOYADA!AH46</f>
        <v>0</v>
      </c>
      <c r="F34" s="43">
        <f>FARMASTOP!AH46</f>
        <v>2.33</v>
      </c>
      <c r="G34" s="43">
        <f>BOCAS!AH46</f>
        <v>0</v>
      </c>
      <c r="H34" s="43">
        <f>LAGUNETICA!AH46</f>
        <v>10</v>
      </c>
      <c r="I34" s="43">
        <f>SANANTONIO!AH46</f>
        <v>0</v>
      </c>
      <c r="J34" s="43">
        <f t="shared" si="0"/>
        <v>393.2</v>
      </c>
    </row>
    <row r="35" spans="1:10" x14ac:dyDescent="0.25">
      <c r="A35" s="48" t="s">
        <v>48</v>
      </c>
      <c r="B35" s="43">
        <f>AUTOMERCADO!AH47</f>
        <v>1586.338</v>
      </c>
      <c r="C35" s="43">
        <f>MODELO!AH47</f>
        <v>97.107399999999998</v>
      </c>
      <c r="D35" s="43">
        <f>EXQUISITECES!AH47</f>
        <v>0</v>
      </c>
      <c r="E35" s="43">
        <f>HOYADA!AH47</f>
        <v>0</v>
      </c>
      <c r="F35" s="43">
        <f>FARMASTOP!AH47</f>
        <v>10.2986</v>
      </c>
      <c r="G35" s="43">
        <f>BOCAS!AH47</f>
        <v>0</v>
      </c>
      <c r="H35" s="43">
        <f>LAGUNETICA!AH47</f>
        <v>44.2</v>
      </c>
      <c r="I35" s="43">
        <f>SANANTONIO!AH47</f>
        <v>0</v>
      </c>
      <c r="J35" s="43">
        <f t="shared" si="0"/>
        <v>1737.9440000000002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21768.792999999998</v>
      </c>
      <c r="C37" s="43">
        <f>MODELO!AH49</f>
        <v>9947.2799999999988</v>
      </c>
      <c r="D37" s="43">
        <f>EXQUISITECES!AH49</f>
        <v>3053.36</v>
      </c>
      <c r="E37" s="43">
        <f>HOYADA!AH49</f>
        <v>2695.74</v>
      </c>
      <c r="F37" s="43">
        <f>FARMASTOP!AH49</f>
        <v>1391.58</v>
      </c>
      <c r="G37" s="43">
        <f>BOCAS!AH49</f>
        <v>1062.26</v>
      </c>
      <c r="H37" s="43">
        <f>LAGUNETICA!AH49</f>
        <v>2949.83</v>
      </c>
      <c r="I37" s="43">
        <f>SANANTONIO!AH49</f>
        <v>0</v>
      </c>
      <c r="J37" s="43">
        <f t="shared" si="0"/>
        <v>42868.843000000001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2040.67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2040.67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378.12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2865.3500000000004</v>
      </c>
      <c r="I40" s="43">
        <f>SANANTONIO!AH52</f>
        <v>0</v>
      </c>
      <c r="J40" s="43">
        <f t="shared" si="0"/>
        <v>3243.4700000000003</v>
      </c>
    </row>
    <row r="41" spans="1:10" x14ac:dyDescent="0.25">
      <c r="A41" s="74" t="s">
        <v>18</v>
      </c>
      <c r="B41" s="43">
        <f>AUTOMERCADO!AH53</f>
        <v>2260.0500000000002</v>
      </c>
      <c r="C41" s="43">
        <f>MODELO!AH53</f>
        <v>1923.22</v>
      </c>
      <c r="D41" s="43">
        <f>EXQUISITECES!AH53</f>
        <v>1068.46</v>
      </c>
      <c r="E41" s="43">
        <f>HOYADA!AH53</f>
        <v>2214.94</v>
      </c>
      <c r="F41" s="43">
        <f>FARMASTOP!AH53</f>
        <v>298.14999999999998</v>
      </c>
      <c r="G41" s="43">
        <f>BOCAS!AH53</f>
        <v>74.5</v>
      </c>
      <c r="H41" s="43">
        <f>LAGUNETICA!AH53</f>
        <v>1865.59</v>
      </c>
      <c r="I41" s="43">
        <f>SANANTONIO!AH53</f>
        <v>0</v>
      </c>
      <c r="J41" s="43">
        <f t="shared" si="0"/>
        <v>9704.91</v>
      </c>
    </row>
    <row r="42" spans="1:10" x14ac:dyDescent="0.25">
      <c r="A42" s="74" t="s">
        <v>114</v>
      </c>
      <c r="B42" s="43">
        <f>AUTOMERCADO!AH54</f>
        <v>13.1</v>
      </c>
      <c r="C42" s="43">
        <f>MODELO!AH54</f>
        <v>113.85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126.94999999999999</v>
      </c>
    </row>
    <row r="43" spans="1:10" x14ac:dyDescent="0.25">
      <c r="A43" s="74" t="s">
        <v>52</v>
      </c>
      <c r="B43" s="43">
        <f>AUTOMERCADO!AH55</f>
        <v>729.18999999999983</v>
      </c>
      <c r="C43" s="43">
        <f>MODELO!AH55</f>
        <v>246.69</v>
      </c>
      <c r="D43" s="43">
        <f>EXQUISITECES!AH55</f>
        <v>299.97000000000003</v>
      </c>
      <c r="E43" s="43">
        <f>HOYADA!AH55</f>
        <v>58.6</v>
      </c>
      <c r="F43" s="43">
        <f>FARMASTOP!AH55</f>
        <v>19.510000000000002</v>
      </c>
      <c r="G43" s="43">
        <f>BOCAS!AH55</f>
        <v>69.290000000000006</v>
      </c>
      <c r="H43" s="43">
        <f>LAGUNETICA!AH55</f>
        <v>484.04</v>
      </c>
      <c r="I43" s="43">
        <f>SANANTONIO!AH55</f>
        <v>0</v>
      </c>
      <c r="J43" s="43">
        <f t="shared" si="0"/>
        <v>1907.2899999999997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82.86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82.86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21.3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21.3</v>
      </c>
    </row>
    <row r="51" spans="1:10" x14ac:dyDescent="0.25">
      <c r="A51" s="46" t="s">
        <v>17</v>
      </c>
      <c r="B51" s="43">
        <f>AUTOMERCADO!AH63</f>
        <v>117.77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117.77</v>
      </c>
    </row>
    <row r="52" spans="1:10" x14ac:dyDescent="0.25">
      <c r="A52" s="51" t="s">
        <v>92</v>
      </c>
      <c r="B52" s="75">
        <f>AUTOMERCADO!AH64</f>
        <v>44088.098800000007</v>
      </c>
      <c r="C52" s="75">
        <f>MODELO!AH64</f>
        <v>23189.554599999999</v>
      </c>
      <c r="D52" s="75">
        <f>EXQUISITECES!AH64</f>
        <v>7246.59</v>
      </c>
      <c r="E52" s="75">
        <f>HOYADA!AH64</f>
        <v>7837.8995999999997</v>
      </c>
      <c r="F52" s="75">
        <f>FARMASTOP!AH64</f>
        <v>2474.4585999999999</v>
      </c>
      <c r="G52" s="75">
        <f>BOCAS!AH64</f>
        <v>2168.27</v>
      </c>
      <c r="H52" s="75">
        <f>LAGUNETICA!AH64</f>
        <v>13024.4</v>
      </c>
      <c r="I52" s="75">
        <f>SANANTONIO!AH64</f>
        <v>0</v>
      </c>
      <c r="J52" s="75">
        <f t="shared" si="0"/>
        <v>100029.27160000001</v>
      </c>
    </row>
    <row r="53" spans="1:10" x14ac:dyDescent="0.25">
      <c r="A53" s="56" t="s">
        <v>3</v>
      </c>
      <c r="B53" s="43">
        <f>B2</f>
        <v>43789.189999999995</v>
      </c>
      <c r="C53" s="43">
        <f t="shared" ref="C53:I53" si="1">C2</f>
        <v>22953.86</v>
      </c>
      <c r="D53" s="43">
        <f t="shared" si="1"/>
        <v>7147.2</v>
      </c>
      <c r="E53" s="43">
        <f t="shared" si="1"/>
        <v>7775.1299999999992</v>
      </c>
      <c r="F53" s="43">
        <f t="shared" si="1"/>
        <v>2344</v>
      </c>
      <c r="G53" s="43">
        <f t="shared" si="1"/>
        <v>2170.33</v>
      </c>
      <c r="H53" s="43">
        <f t="shared" si="1"/>
        <v>12898.999999999998</v>
      </c>
      <c r="I53" s="43">
        <f t="shared" si="1"/>
        <v>0</v>
      </c>
      <c r="J53" s="43">
        <f>J2</f>
        <v>99078.709999999992</v>
      </c>
    </row>
    <row r="54" spans="1:10" x14ac:dyDescent="0.25">
      <c r="A54" s="58" t="s">
        <v>95</v>
      </c>
      <c r="B54" s="43">
        <f>+B52-B53</f>
        <v>298.90880000001198</v>
      </c>
      <c r="C54" s="43">
        <f t="shared" ref="C54:I54" si="2">+C52-C53</f>
        <v>235.6945999999989</v>
      </c>
      <c r="D54" s="43">
        <f t="shared" si="2"/>
        <v>99.390000000000327</v>
      </c>
      <c r="E54" s="43">
        <f t="shared" si="2"/>
        <v>62.769600000000537</v>
      </c>
      <c r="F54" s="43">
        <f t="shared" si="2"/>
        <v>130.45859999999993</v>
      </c>
      <c r="G54" s="43">
        <f t="shared" si="2"/>
        <v>-2.0599999999999454</v>
      </c>
      <c r="H54" s="43">
        <f t="shared" si="2"/>
        <v>125.40000000000146</v>
      </c>
      <c r="I54" s="43">
        <f t="shared" si="2"/>
        <v>0</v>
      </c>
      <c r="J54" s="43">
        <f>+J52-J53</f>
        <v>950.56160000001546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2" activePane="bottomRight" state="frozen"/>
      <selection pane="topRight" activeCell="B1" sqref="B1"/>
      <selection pane="bottomLeft" activeCell="A5" sqref="A5"/>
      <selection pane="bottomRight" activeCell="AD29" sqref="AD2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>
        <v>4.42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57</v>
      </c>
      <c r="C11" s="5" t="s">
        <v>61</v>
      </c>
      <c r="D11" s="5" t="s">
        <v>71</v>
      </c>
      <c r="E11" s="5" t="s">
        <v>75</v>
      </c>
      <c r="F11" s="5" t="s">
        <v>56</v>
      </c>
      <c r="G11" s="5" t="s">
        <v>58</v>
      </c>
      <c r="H11" s="5" t="s">
        <v>60</v>
      </c>
      <c r="I11" s="5" t="s">
        <v>62</v>
      </c>
      <c r="J11" s="5" t="s">
        <v>62</v>
      </c>
      <c r="K11" s="5" t="s">
        <v>63</v>
      </c>
      <c r="L11" s="5" t="s">
        <v>66</v>
      </c>
      <c r="M11" s="5" t="s">
        <v>66</v>
      </c>
      <c r="N11" s="5" t="s">
        <v>68</v>
      </c>
      <c r="O11" s="5" t="s">
        <v>81</v>
      </c>
      <c r="P11" s="5" t="s">
        <v>70</v>
      </c>
      <c r="Q11" s="5" t="s">
        <v>76</v>
      </c>
      <c r="R11" s="5" t="s">
        <v>79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5939.66</v>
      </c>
      <c r="C12" s="26">
        <v>4082.8</v>
      </c>
      <c r="D12" s="26">
        <v>3138.31</v>
      </c>
      <c r="E12" s="26">
        <v>540.62</v>
      </c>
      <c r="F12" s="26">
        <v>5100.26</v>
      </c>
      <c r="G12" s="26">
        <v>5999.6</v>
      </c>
      <c r="H12" s="26">
        <v>1788.83</v>
      </c>
      <c r="I12" s="26">
        <v>1825.37</v>
      </c>
      <c r="J12" s="26">
        <v>4711</v>
      </c>
      <c r="K12" s="26">
        <v>958.35</v>
      </c>
      <c r="L12" s="26">
        <v>758.5</v>
      </c>
      <c r="M12" s="26">
        <v>1491.85</v>
      </c>
      <c r="N12" s="26">
        <v>4118.05</v>
      </c>
      <c r="O12" s="26">
        <v>116.25</v>
      </c>
      <c r="P12" s="26">
        <v>2413.11</v>
      </c>
      <c r="Q12" s="26">
        <v>142.35</v>
      </c>
      <c r="R12" s="26">
        <v>664.28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43789.189999999995</v>
      </c>
      <c r="AI12" s="26"/>
      <c r="AJ12" s="69">
        <f>+AI12-AH12</f>
        <v>-43789.189999999995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>
        <v>51</v>
      </c>
      <c r="F15" s="23">
        <v>84</v>
      </c>
      <c r="G15" s="23"/>
      <c r="H15" s="23"/>
      <c r="I15" s="23">
        <v>42.5</v>
      </c>
      <c r="J15" s="23"/>
      <c r="K15" s="23">
        <v>6</v>
      </c>
      <c r="L15" s="23">
        <v>28</v>
      </c>
      <c r="M15" s="23">
        <v>76.5</v>
      </c>
      <c r="N15" s="23">
        <v>44.2</v>
      </c>
      <c r="O15" s="23">
        <v>1</v>
      </c>
      <c r="P15" s="23">
        <v>172.5</v>
      </c>
      <c r="Q15" s="23">
        <v>9</v>
      </c>
      <c r="R15" s="23">
        <v>67.5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582.20000000000005</v>
      </c>
    </row>
    <row r="16" spans="1:36" s="32" customFormat="1" x14ac:dyDescent="0.25">
      <c r="A16" s="30" t="s">
        <v>20</v>
      </c>
      <c r="B16" s="31">
        <v>659</v>
      </c>
      <c r="C16" s="31">
        <v>418</v>
      </c>
      <c r="D16" s="31">
        <v>130</v>
      </c>
      <c r="E16" s="31"/>
      <c r="F16" s="31">
        <v>665</v>
      </c>
      <c r="G16" s="31">
        <v>772</v>
      </c>
      <c r="H16" s="31">
        <v>170</v>
      </c>
      <c r="I16" s="31">
        <v>80</v>
      </c>
      <c r="J16" s="31">
        <v>480</v>
      </c>
      <c r="K16" s="31"/>
      <c r="L16" s="31"/>
      <c r="M16" s="31"/>
      <c r="N16" s="31"/>
      <c r="O16" s="31"/>
      <c r="P16" s="31"/>
      <c r="Q16" s="31"/>
      <c r="R16" s="31">
        <v>42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3416</v>
      </c>
      <c r="AJ16" s="70"/>
    </row>
    <row r="17" spans="1:36" s="47" customFormat="1" x14ac:dyDescent="0.25">
      <c r="A17" s="46" t="s">
        <v>27</v>
      </c>
      <c r="B17" s="22">
        <f>B16*$B$8</f>
        <v>2912.7799999999997</v>
      </c>
      <c r="C17" s="22">
        <f>C16*$B$8</f>
        <v>1847.56</v>
      </c>
      <c r="D17" s="22">
        <f t="shared" ref="D17:L17" si="2">D16*$B$8</f>
        <v>574.6</v>
      </c>
      <c r="E17" s="22">
        <f t="shared" si="2"/>
        <v>0</v>
      </c>
      <c r="F17" s="22">
        <f t="shared" si="2"/>
        <v>2939.2999999999997</v>
      </c>
      <c r="G17" s="22">
        <f t="shared" si="2"/>
        <v>3412.24</v>
      </c>
      <c r="H17" s="22">
        <f t="shared" si="2"/>
        <v>751.4</v>
      </c>
      <c r="I17" s="22">
        <f t="shared" si="2"/>
        <v>353.6</v>
      </c>
      <c r="J17" s="22">
        <f t="shared" si="2"/>
        <v>2121.6</v>
      </c>
      <c r="K17" s="22">
        <f t="shared" si="2"/>
        <v>0</v>
      </c>
      <c r="L17" s="22">
        <f t="shared" si="2"/>
        <v>0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185.64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15098.72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659</v>
      </c>
      <c r="C22" s="20">
        <f t="shared" ref="C22:L22" si="11">+C16+C18+C20</f>
        <v>418</v>
      </c>
      <c r="D22" s="20">
        <f t="shared" si="11"/>
        <v>130</v>
      </c>
      <c r="E22" s="20">
        <f t="shared" si="11"/>
        <v>0</v>
      </c>
      <c r="F22" s="20">
        <f t="shared" si="11"/>
        <v>665</v>
      </c>
      <c r="G22" s="20">
        <f t="shared" si="11"/>
        <v>772</v>
      </c>
      <c r="H22" s="20">
        <f t="shared" si="11"/>
        <v>170</v>
      </c>
      <c r="I22" s="20">
        <f t="shared" si="11"/>
        <v>80</v>
      </c>
      <c r="J22" s="20">
        <f t="shared" si="11"/>
        <v>480</v>
      </c>
      <c r="K22" s="20">
        <f t="shared" si="11"/>
        <v>0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42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3416</v>
      </c>
    </row>
    <row r="23" spans="1:36" s="47" customFormat="1" x14ac:dyDescent="0.25">
      <c r="A23" s="48" t="s">
        <v>26</v>
      </c>
      <c r="B23" s="19">
        <f>+B17+B19+B21</f>
        <v>2912.7799999999997</v>
      </c>
      <c r="C23" s="19">
        <f t="shared" ref="C23:L23" si="14">+C17+C19+C21</f>
        <v>1847.56</v>
      </c>
      <c r="D23" s="19">
        <f t="shared" si="14"/>
        <v>574.6</v>
      </c>
      <c r="E23" s="19">
        <f t="shared" si="14"/>
        <v>0</v>
      </c>
      <c r="F23" s="19">
        <f t="shared" si="14"/>
        <v>2939.2999999999997</v>
      </c>
      <c r="G23" s="19">
        <f t="shared" si="14"/>
        <v>3412.24</v>
      </c>
      <c r="H23" s="19">
        <f t="shared" si="14"/>
        <v>751.4</v>
      </c>
      <c r="I23" s="19">
        <f t="shared" si="14"/>
        <v>353.6</v>
      </c>
      <c r="J23" s="19">
        <f t="shared" si="14"/>
        <v>2121.6</v>
      </c>
      <c r="K23" s="19">
        <f t="shared" si="14"/>
        <v>0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185.64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15098.72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>
        <v>170.57</v>
      </c>
      <c r="D32" s="36">
        <v>65.099999999999994</v>
      </c>
      <c r="E32" s="36"/>
      <c r="F32" s="36"/>
      <c r="G32" s="36"/>
      <c r="H32" s="36"/>
      <c r="I32" s="36">
        <v>201.42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437.09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753.9194</v>
      </c>
      <c r="D33" s="22">
        <f t="shared" si="30"/>
        <v>287.74199999999996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890.27639999999997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1931.9377999999999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170.57</v>
      </c>
      <c r="D38" s="20">
        <f t="shared" si="39"/>
        <v>65.099999999999994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201.42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437.09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753.9194</v>
      </c>
      <c r="D39" s="19">
        <f t="shared" si="42"/>
        <v>287.74199999999996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890.27639999999997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1931.9377999999999</v>
      </c>
    </row>
    <row r="40" spans="1:34" x14ac:dyDescent="0.25">
      <c r="A40" s="13" t="s">
        <v>43</v>
      </c>
      <c r="B40" s="36">
        <v>89.65</v>
      </c>
      <c r="C40" s="36"/>
      <c r="D40" s="36">
        <v>20.56</v>
      </c>
      <c r="E40" s="36"/>
      <c r="F40" s="36">
        <v>70.92</v>
      </c>
      <c r="G40" s="36">
        <v>101.6</v>
      </c>
      <c r="H40" s="36">
        <v>16.190000000000001</v>
      </c>
      <c r="I40" s="36">
        <v>59.98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358.90000000000003</v>
      </c>
    </row>
    <row r="41" spans="1:34" s="47" customFormat="1" x14ac:dyDescent="0.25">
      <c r="A41" s="46" t="s">
        <v>44</v>
      </c>
      <c r="B41" s="22">
        <f>B40*$B$8</f>
        <v>396.25300000000004</v>
      </c>
      <c r="C41" s="22">
        <f t="shared" ref="C41:L41" si="45">C40*$B$8</f>
        <v>0</v>
      </c>
      <c r="D41" s="22">
        <f t="shared" si="45"/>
        <v>90.875199999999992</v>
      </c>
      <c r="E41" s="22">
        <f t="shared" si="45"/>
        <v>0</v>
      </c>
      <c r="F41" s="22">
        <f t="shared" si="45"/>
        <v>313.46640000000002</v>
      </c>
      <c r="G41" s="22">
        <f t="shared" si="45"/>
        <v>449.07199999999995</v>
      </c>
      <c r="H41" s="22">
        <f t="shared" si="45"/>
        <v>71.55980000000001</v>
      </c>
      <c r="I41" s="22">
        <f t="shared" si="45"/>
        <v>265.11160000000001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1586.338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89.65</v>
      </c>
      <c r="C46" s="20">
        <f t="shared" ref="C46:L46" si="54">+C40+C42+C44</f>
        <v>0</v>
      </c>
      <c r="D46" s="20">
        <f t="shared" si="54"/>
        <v>20.56</v>
      </c>
      <c r="E46" s="20">
        <f t="shared" si="54"/>
        <v>0</v>
      </c>
      <c r="F46" s="20">
        <f t="shared" si="54"/>
        <v>70.92</v>
      </c>
      <c r="G46" s="20">
        <f t="shared" si="54"/>
        <v>101.6</v>
      </c>
      <c r="H46" s="20">
        <f t="shared" si="54"/>
        <v>16.190000000000001</v>
      </c>
      <c r="I46" s="20">
        <f t="shared" si="54"/>
        <v>59.98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358.90000000000003</v>
      </c>
    </row>
    <row r="47" spans="1:34" s="47" customFormat="1" x14ac:dyDescent="0.25">
      <c r="A47" s="48" t="s">
        <v>48</v>
      </c>
      <c r="B47" s="19">
        <f>+B41+B43+B45</f>
        <v>396.25300000000004</v>
      </c>
      <c r="C47" s="19">
        <f t="shared" ref="C47:L47" si="57">+C41+C43+C45</f>
        <v>0</v>
      </c>
      <c r="D47" s="19">
        <f t="shared" si="57"/>
        <v>90.875199999999992</v>
      </c>
      <c r="E47" s="19">
        <f t="shared" si="57"/>
        <v>0</v>
      </c>
      <c r="F47" s="19">
        <f t="shared" si="57"/>
        <v>313.46640000000002</v>
      </c>
      <c r="G47" s="19">
        <f t="shared" si="57"/>
        <v>449.07199999999995</v>
      </c>
      <c r="H47" s="19">
        <f t="shared" si="57"/>
        <v>71.55980000000001</v>
      </c>
      <c r="I47" s="19">
        <f t="shared" si="57"/>
        <v>265.11160000000001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1586.338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1815.88</v>
      </c>
      <c r="C49" s="44">
        <v>1528.85</v>
      </c>
      <c r="D49" s="44">
        <v>1929.53</v>
      </c>
      <c r="E49" s="44">
        <v>480.29</v>
      </c>
      <c r="F49" s="44">
        <v>1207.1500000000001</v>
      </c>
      <c r="G49" s="44">
        <v>1904.91</v>
      </c>
      <c r="H49" s="44">
        <v>835.33</v>
      </c>
      <c r="I49" s="44">
        <v>260.78300000000002</v>
      </c>
      <c r="J49" s="44">
        <v>2478.7800000000002</v>
      </c>
      <c r="K49" s="44">
        <v>927.59</v>
      </c>
      <c r="L49" s="44">
        <v>730.47</v>
      </c>
      <c r="M49" s="45">
        <v>1415.8</v>
      </c>
      <c r="N49" s="45">
        <v>3484.33</v>
      </c>
      <c r="O49" s="45">
        <v>115.73</v>
      </c>
      <c r="P49" s="45">
        <v>2120.9499999999998</v>
      </c>
      <c r="Q49" s="45">
        <v>133.66999999999999</v>
      </c>
      <c r="R49" s="45">
        <v>398.75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21768.792999999998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306.51</v>
      </c>
      <c r="C53" s="44"/>
      <c r="D53" s="44">
        <v>305.52999999999997</v>
      </c>
      <c r="E53" s="44"/>
      <c r="F53" s="44">
        <v>526.27</v>
      </c>
      <c r="G53" s="44">
        <v>325.92</v>
      </c>
      <c r="H53" s="44">
        <v>144.18</v>
      </c>
      <c r="I53" s="44"/>
      <c r="J53" s="44"/>
      <c r="K53" s="44"/>
      <c r="L53" s="44"/>
      <c r="M53" s="45"/>
      <c r="N53" s="45">
        <v>589.23</v>
      </c>
      <c r="O53" s="45"/>
      <c r="P53" s="45"/>
      <c r="Q53" s="45"/>
      <c r="R53" s="45">
        <v>62.41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2260.0500000000002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13.1</v>
      </c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13.1</v>
      </c>
    </row>
    <row r="55" spans="1:34" x14ac:dyDescent="0.25">
      <c r="A55" s="17" t="s">
        <v>52</v>
      </c>
      <c r="B55" s="44">
        <v>508.84</v>
      </c>
      <c r="C55" s="44"/>
      <c r="D55" s="44"/>
      <c r="E55" s="44">
        <v>9.48</v>
      </c>
      <c r="F55" s="44">
        <v>34.18</v>
      </c>
      <c r="G55" s="44"/>
      <c r="H55" s="44"/>
      <c r="I55" s="44"/>
      <c r="J55" s="44">
        <v>111.88</v>
      </c>
      <c r="K55" s="44">
        <v>24.5</v>
      </c>
      <c r="L55" s="44"/>
      <c r="M55" s="45"/>
      <c r="N55" s="45"/>
      <c r="O55" s="45"/>
      <c r="P55" s="45">
        <v>40.31</v>
      </c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729.18999999999983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>
        <v>117.77</v>
      </c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117.77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5940.2630000000008</v>
      </c>
      <c r="C64" s="53">
        <f t="shared" ref="C64:AG64" si="61">+C15+C23+C31+C39+C47+C48+C49+C50+C51+C52+C53+C54+C55+C56+C57+C58+C59+C60+C61+C62+C63</f>
        <v>4130.3294000000005</v>
      </c>
      <c r="D64" s="53">
        <f t="shared" si="61"/>
        <v>3188.2771999999995</v>
      </c>
      <c r="E64" s="53">
        <f t="shared" si="61"/>
        <v>540.77</v>
      </c>
      <c r="F64" s="53">
        <f t="shared" si="61"/>
        <v>5104.3664000000008</v>
      </c>
      <c r="G64" s="53">
        <f t="shared" si="61"/>
        <v>6092.1419999999998</v>
      </c>
      <c r="H64" s="53">
        <f t="shared" si="61"/>
        <v>1802.4698000000001</v>
      </c>
      <c r="I64" s="53">
        <f t="shared" si="61"/>
        <v>1825.3710000000001</v>
      </c>
      <c r="J64" s="53">
        <f t="shared" si="61"/>
        <v>4712.26</v>
      </c>
      <c r="K64" s="53">
        <f t="shared" si="61"/>
        <v>958.09</v>
      </c>
      <c r="L64" s="53">
        <f t="shared" si="61"/>
        <v>758.47</v>
      </c>
      <c r="M64" s="53">
        <f t="shared" si="61"/>
        <v>1492.3</v>
      </c>
      <c r="N64" s="53">
        <f t="shared" si="61"/>
        <v>4117.76</v>
      </c>
      <c r="O64" s="53">
        <f t="shared" si="61"/>
        <v>116.73</v>
      </c>
      <c r="P64" s="53">
        <f t="shared" si="61"/>
        <v>2451.5299999999997</v>
      </c>
      <c r="Q64" s="53">
        <f t="shared" si="61"/>
        <v>142.66999999999999</v>
      </c>
      <c r="R64" s="53">
        <f t="shared" si="61"/>
        <v>714.3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44088.098800000007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3 D</v>
      </c>
      <c r="C66" s="55" t="str">
        <f>C11</f>
        <v>CAJA 5 D</v>
      </c>
      <c r="D66" s="55" t="str">
        <f t="shared" ref="D66:AG66" si="62">D11</f>
        <v>CAJA 10 D</v>
      </c>
      <c r="E66" s="55" t="str">
        <f t="shared" si="62"/>
        <v>CAJA 12 D</v>
      </c>
      <c r="F66" s="55" t="str">
        <f t="shared" si="62"/>
        <v>CAJA 2 N</v>
      </c>
      <c r="G66" s="55" t="str">
        <f t="shared" si="62"/>
        <v>CAJA 3 N</v>
      </c>
      <c r="H66" s="55" t="str">
        <f t="shared" si="62"/>
        <v>CAJA 4 N</v>
      </c>
      <c r="I66" s="55" t="str">
        <f t="shared" si="62"/>
        <v>CAJA 5 N</v>
      </c>
      <c r="J66" s="55" t="str">
        <f t="shared" si="62"/>
        <v>CAJA 5 N</v>
      </c>
      <c r="K66" s="55" t="str">
        <f t="shared" si="62"/>
        <v>CAJA 6 D</v>
      </c>
      <c r="L66" s="55" t="str">
        <f t="shared" si="62"/>
        <v>CAJA 7 N</v>
      </c>
      <c r="M66" s="55" t="str">
        <f t="shared" si="62"/>
        <v>CAJA 7 N</v>
      </c>
      <c r="N66" s="55" t="str">
        <f t="shared" si="62"/>
        <v>CAJA 8 N</v>
      </c>
      <c r="O66" s="55" t="str">
        <f t="shared" si="62"/>
        <v>CAJA 15 D</v>
      </c>
      <c r="P66" s="55" t="str">
        <f t="shared" si="62"/>
        <v>CAJA 9 N</v>
      </c>
      <c r="Q66" s="55" t="str">
        <f t="shared" si="62"/>
        <v>CAJA 12 N</v>
      </c>
      <c r="R66" s="55" t="str">
        <f t="shared" si="62"/>
        <v>CAJA 14 D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5939.66</v>
      </c>
      <c r="C67" s="57">
        <f t="shared" ref="C67:L67" si="63">C12</f>
        <v>4082.8</v>
      </c>
      <c r="D67" s="57">
        <f t="shared" si="63"/>
        <v>3138.31</v>
      </c>
      <c r="E67" s="57">
        <f t="shared" si="63"/>
        <v>540.62</v>
      </c>
      <c r="F67" s="57">
        <f t="shared" si="63"/>
        <v>5100.26</v>
      </c>
      <c r="G67" s="57">
        <f t="shared" si="63"/>
        <v>5999.6</v>
      </c>
      <c r="H67" s="57">
        <f t="shared" si="63"/>
        <v>1788.83</v>
      </c>
      <c r="I67" s="57">
        <f t="shared" si="63"/>
        <v>1825.37</v>
      </c>
      <c r="J67" s="57">
        <f t="shared" si="63"/>
        <v>4711</v>
      </c>
      <c r="K67" s="57">
        <f t="shared" si="63"/>
        <v>958.35</v>
      </c>
      <c r="L67" s="57">
        <f t="shared" si="63"/>
        <v>758.5</v>
      </c>
      <c r="M67" s="57">
        <f t="shared" ref="M67:AG67" si="64">M12</f>
        <v>1491.85</v>
      </c>
      <c r="N67" s="57">
        <f t="shared" si="64"/>
        <v>4118.05</v>
      </c>
      <c r="O67" s="57">
        <f t="shared" si="64"/>
        <v>116.25</v>
      </c>
      <c r="P67" s="57">
        <f t="shared" si="64"/>
        <v>2413.11</v>
      </c>
      <c r="Q67" s="57">
        <f t="shared" si="64"/>
        <v>142.35</v>
      </c>
      <c r="R67" s="57">
        <f t="shared" si="64"/>
        <v>664.28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43789.189999999995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5939.66</v>
      </c>
      <c r="C69" s="59">
        <f t="shared" ref="C69:L69" si="67">+C67+C68</f>
        <v>4082.8</v>
      </c>
      <c r="D69" s="59">
        <f t="shared" si="67"/>
        <v>3138.31</v>
      </c>
      <c r="E69" s="59">
        <f t="shared" si="67"/>
        <v>540.62</v>
      </c>
      <c r="F69" s="59">
        <f t="shared" si="67"/>
        <v>5100.26</v>
      </c>
      <c r="G69" s="59">
        <f t="shared" si="67"/>
        <v>5999.6</v>
      </c>
      <c r="H69" s="59">
        <f t="shared" si="67"/>
        <v>1788.83</v>
      </c>
      <c r="I69" s="59">
        <f t="shared" si="67"/>
        <v>1825.37</v>
      </c>
      <c r="J69" s="59">
        <f t="shared" si="67"/>
        <v>4711</v>
      </c>
      <c r="K69" s="59">
        <f t="shared" si="67"/>
        <v>958.35</v>
      </c>
      <c r="L69" s="59">
        <f t="shared" si="67"/>
        <v>758.5</v>
      </c>
      <c r="M69" s="59">
        <f t="shared" ref="M69:AG69" si="68">+M67+M68</f>
        <v>1491.85</v>
      </c>
      <c r="N69" s="59">
        <f t="shared" si="68"/>
        <v>4118.05</v>
      </c>
      <c r="O69" s="59">
        <f t="shared" si="68"/>
        <v>116.25</v>
      </c>
      <c r="P69" s="59">
        <f t="shared" si="68"/>
        <v>2413.11</v>
      </c>
      <c r="Q69" s="59">
        <f t="shared" si="68"/>
        <v>142.35</v>
      </c>
      <c r="R69" s="59">
        <f t="shared" si="68"/>
        <v>664.28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43789.189999999995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0.60300000000097498</v>
      </c>
      <c r="C70" s="57">
        <f t="shared" si="69"/>
        <v>47.529400000000351</v>
      </c>
      <c r="D70" s="57">
        <f t="shared" si="69"/>
        <v>49.967199999999593</v>
      </c>
      <c r="E70" s="57">
        <f t="shared" si="69"/>
        <v>0.14999999999997726</v>
      </c>
      <c r="F70" s="57">
        <f t="shared" si="69"/>
        <v>4.1064000000005763</v>
      </c>
      <c r="G70" s="57">
        <f t="shared" si="69"/>
        <v>92.541999999999462</v>
      </c>
      <c r="H70" s="57">
        <f t="shared" si="69"/>
        <v>13.63980000000015</v>
      </c>
      <c r="I70" s="57">
        <f t="shared" si="69"/>
        <v>1.0000000002037268E-3</v>
      </c>
      <c r="J70" s="57">
        <f t="shared" si="69"/>
        <v>1.2600000000002183</v>
      </c>
      <c r="K70" s="57">
        <f t="shared" si="69"/>
        <v>-0.25999999999999091</v>
      </c>
      <c r="L70" s="57">
        <f t="shared" si="69"/>
        <v>-2.9999999999972715E-2</v>
      </c>
      <c r="M70" s="57">
        <f t="shared" ref="M70:AG70" si="70">+M64-M69</f>
        <v>0.45000000000004547</v>
      </c>
      <c r="N70" s="57">
        <f t="shared" si="70"/>
        <v>-0.28999999999996362</v>
      </c>
      <c r="O70" s="57">
        <f t="shared" si="70"/>
        <v>0.48000000000000398</v>
      </c>
      <c r="P70" s="57">
        <f t="shared" si="70"/>
        <v>38.419999999999618</v>
      </c>
      <c r="Q70" s="57">
        <f t="shared" si="70"/>
        <v>0.31999999999999318</v>
      </c>
      <c r="R70" s="57">
        <f t="shared" si="70"/>
        <v>50.019999999999982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298.90880000000124</v>
      </c>
    </row>
    <row r="71" spans="1:34" ht="101.25" customHeight="1" x14ac:dyDescent="0.25">
      <c r="A71" s="77" t="s">
        <v>96</v>
      </c>
      <c r="B71" s="14"/>
      <c r="C71" s="14" t="s">
        <v>133</v>
      </c>
      <c r="D71" s="14" t="s">
        <v>134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J47" activePane="bottomRight" state="frozen"/>
      <selection pane="topRight" activeCell="B1" sqref="B1"/>
      <selection pane="bottomLeft" activeCell="A5" sqref="A5"/>
      <selection pane="bottomRight" activeCell="K55" sqref="K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>
        <v>4.42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62</v>
      </c>
      <c r="J11" s="5" t="s">
        <v>67</v>
      </c>
      <c r="K11" s="5" t="s">
        <v>68</v>
      </c>
      <c r="L11" s="5" t="s">
        <v>69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2411.9299999999998</v>
      </c>
      <c r="C12" s="26">
        <v>3602.28</v>
      </c>
      <c r="D12" s="26">
        <v>2152.98</v>
      </c>
      <c r="E12" s="26">
        <v>3868.27</v>
      </c>
      <c r="F12" s="26">
        <v>603.25</v>
      </c>
      <c r="G12" s="26">
        <v>1790.31</v>
      </c>
      <c r="H12" s="26">
        <v>530.24</v>
      </c>
      <c r="I12" s="26">
        <v>2502.94</v>
      </c>
      <c r="J12" s="26">
        <v>1180.19</v>
      </c>
      <c r="K12" s="26">
        <v>1174.94</v>
      </c>
      <c r="L12" s="26">
        <v>1040.22</v>
      </c>
      <c r="M12" s="26">
        <v>2096.31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22953.86</v>
      </c>
      <c r="AI12" s="26">
        <v>23149.87</v>
      </c>
      <c r="AJ12" s="69">
        <f>+AI12-AH12</f>
        <v>196.0099999999984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12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74</v>
      </c>
      <c r="C15" s="23">
        <v>14.5</v>
      </c>
      <c r="D15" s="23">
        <v>97.5</v>
      </c>
      <c r="E15" s="23">
        <v>244.5</v>
      </c>
      <c r="F15" s="23">
        <v>55</v>
      </c>
      <c r="G15" s="23">
        <v>156.5</v>
      </c>
      <c r="H15" s="23">
        <v>43.7</v>
      </c>
      <c r="I15" s="23">
        <v>97.5</v>
      </c>
      <c r="J15" s="23">
        <v>43</v>
      </c>
      <c r="K15" s="23">
        <v>80.5</v>
      </c>
      <c r="L15" s="23">
        <v>15.7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922.40000000000009</v>
      </c>
    </row>
    <row r="16" spans="1:36" s="32" customFormat="1" x14ac:dyDescent="0.25">
      <c r="A16" s="30" t="s">
        <v>20</v>
      </c>
      <c r="B16" s="31">
        <v>138</v>
      </c>
      <c r="C16" s="31">
        <v>416</v>
      </c>
      <c r="D16" s="31">
        <v>122</v>
      </c>
      <c r="E16" s="31">
        <v>595</v>
      </c>
      <c r="F16" s="31">
        <v>0</v>
      </c>
      <c r="G16" s="31">
        <v>0</v>
      </c>
      <c r="H16" s="31">
        <v>0</v>
      </c>
      <c r="I16" s="31"/>
      <c r="J16" s="31"/>
      <c r="K16" s="31"/>
      <c r="L16" s="31">
        <v>69</v>
      </c>
      <c r="M16" s="31">
        <v>316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1656</v>
      </c>
      <c r="AJ16" s="70"/>
    </row>
    <row r="17" spans="1:36" s="47" customFormat="1" x14ac:dyDescent="0.25">
      <c r="A17" s="46" t="s">
        <v>27</v>
      </c>
      <c r="B17" s="22">
        <f>B16*$B$8</f>
        <v>609.96</v>
      </c>
      <c r="C17" s="22">
        <f>C16*$B$8</f>
        <v>1838.72</v>
      </c>
      <c r="D17" s="22">
        <f t="shared" ref="D17:AG17" si="2">D16*$B$8</f>
        <v>539.24</v>
      </c>
      <c r="E17" s="22">
        <f t="shared" si="2"/>
        <v>2629.9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304.98</v>
      </c>
      <c r="M17" s="22">
        <f t="shared" si="2"/>
        <v>1396.72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7319.5199999999995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138</v>
      </c>
      <c r="C22" s="20">
        <f t="shared" ref="C22:AG23" si="5">+C16+C18+C20</f>
        <v>416</v>
      </c>
      <c r="D22" s="20">
        <f t="shared" si="5"/>
        <v>122</v>
      </c>
      <c r="E22" s="20">
        <f t="shared" si="5"/>
        <v>595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69</v>
      </c>
      <c r="M22" s="20">
        <f t="shared" si="5"/>
        <v>316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1656</v>
      </c>
    </row>
    <row r="23" spans="1:36" s="47" customFormat="1" x14ac:dyDescent="0.25">
      <c r="A23" s="48" t="s">
        <v>26</v>
      </c>
      <c r="B23" s="19">
        <f>+B17+B19+B21</f>
        <v>609.96</v>
      </c>
      <c r="C23" s="19">
        <f t="shared" si="5"/>
        <v>1838.72</v>
      </c>
      <c r="D23" s="19">
        <f t="shared" si="5"/>
        <v>539.24</v>
      </c>
      <c r="E23" s="19">
        <f t="shared" si="5"/>
        <v>2629.9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304.98</v>
      </c>
      <c r="M23" s="19">
        <f t="shared" si="5"/>
        <v>1396.72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7319.5199999999995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26.66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26.66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117.8372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117.8372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26.66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26.66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117.8372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117.8372</v>
      </c>
    </row>
    <row r="40" spans="1:34" x14ac:dyDescent="0.25">
      <c r="A40" s="13" t="s">
        <v>43</v>
      </c>
      <c r="B40" s="36">
        <v>21.97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21.97</v>
      </c>
    </row>
    <row r="41" spans="1:34" s="47" customFormat="1" x14ac:dyDescent="0.25">
      <c r="A41" s="46" t="s">
        <v>44</v>
      </c>
      <c r="B41" s="22">
        <f>B40*$B$8</f>
        <v>97.107399999999998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97.107399999999998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21.97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21.97</v>
      </c>
    </row>
    <row r="47" spans="1:34" s="47" customFormat="1" x14ac:dyDescent="0.25">
      <c r="A47" s="48" t="s">
        <v>48</v>
      </c>
      <c r="B47" s="19">
        <f>+B41+B43+B45</f>
        <v>97.107399999999998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97.107399999999998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1546.46</v>
      </c>
      <c r="C49" s="44">
        <v>1354.15</v>
      </c>
      <c r="D49" s="44">
        <v>1099.03</v>
      </c>
      <c r="E49" s="44">
        <v>699.2</v>
      </c>
      <c r="F49" s="44">
        <v>462.78</v>
      </c>
      <c r="G49" s="44">
        <v>1157.8599999999999</v>
      </c>
      <c r="H49" s="44">
        <v>146.61000000000001</v>
      </c>
      <c r="I49" s="44">
        <v>2364.69</v>
      </c>
      <c r="J49" s="44"/>
      <c r="K49" s="44"/>
      <c r="L49" s="44">
        <v>505.39</v>
      </c>
      <c r="M49" s="45">
        <v>611.11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9947.2799999999988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>
        <v>1060.3800000000001</v>
      </c>
      <c r="K50" s="44">
        <v>980.29</v>
      </c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2040.67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39.82</v>
      </c>
      <c r="D52" s="44">
        <v>42.27</v>
      </c>
      <c r="E52" s="44"/>
      <c r="F52" s="44"/>
      <c r="G52" s="44">
        <v>296.02999999999997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378.12</v>
      </c>
    </row>
    <row r="53" spans="1:34" x14ac:dyDescent="0.25">
      <c r="A53" s="17" t="s">
        <v>18</v>
      </c>
      <c r="B53" s="44">
        <v>123.23</v>
      </c>
      <c r="C53" s="44">
        <v>250.9</v>
      </c>
      <c r="D53" s="44">
        <v>215.61</v>
      </c>
      <c r="E53" s="44">
        <v>371.93</v>
      </c>
      <c r="F53" s="44">
        <v>85.06</v>
      </c>
      <c r="G53" s="44">
        <v>159.78</v>
      </c>
      <c r="H53" s="44">
        <v>340.69</v>
      </c>
      <c r="I53" s="44"/>
      <c r="J53" s="44"/>
      <c r="K53" s="44"/>
      <c r="L53" s="44">
        <v>213.94</v>
      </c>
      <c r="M53" s="45">
        <v>162.08000000000001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1923.22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>
        <v>113.85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113.85</v>
      </c>
    </row>
    <row r="55" spans="1:34" x14ac:dyDescent="0.25">
      <c r="A55" s="17" t="s">
        <v>52</v>
      </c>
      <c r="B55" s="44">
        <v>0</v>
      </c>
      <c r="C55" s="44">
        <v>40.44</v>
      </c>
      <c r="D55" s="44">
        <v>134.55000000000001</v>
      </c>
      <c r="E55" s="44">
        <v>0</v>
      </c>
      <c r="F55" s="44"/>
      <c r="G55" s="44">
        <v>20.29</v>
      </c>
      <c r="H55" s="44"/>
      <c r="I55" s="44">
        <v>41.76</v>
      </c>
      <c r="J55" s="44"/>
      <c r="K55" s="44"/>
      <c r="L55" s="44">
        <v>9.65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246.69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>
        <v>82.86</v>
      </c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82.86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2450.7574</v>
      </c>
      <c r="C64" s="53">
        <f t="shared" ref="C64:AG64" si="21">+C15+C23+C31+C39+C47+C48+C49+C50+C51+C52+C53+C54+C55+C56+C57+C58+C59+C60+C61+C62+C63</f>
        <v>3656.3672000000001</v>
      </c>
      <c r="D64" s="53">
        <f t="shared" si="21"/>
        <v>2128.2000000000003</v>
      </c>
      <c r="E64" s="53">
        <f t="shared" si="21"/>
        <v>3945.53</v>
      </c>
      <c r="F64" s="53">
        <f t="shared" si="21"/>
        <v>602.83999999999992</v>
      </c>
      <c r="G64" s="53">
        <f t="shared" si="21"/>
        <v>1790.4599999999998</v>
      </c>
      <c r="H64" s="53">
        <f t="shared" si="21"/>
        <v>531</v>
      </c>
      <c r="I64" s="53">
        <f t="shared" si="21"/>
        <v>2503.9500000000003</v>
      </c>
      <c r="J64" s="53">
        <f t="shared" si="21"/>
        <v>1186.24</v>
      </c>
      <c r="K64" s="53">
        <f t="shared" si="21"/>
        <v>1174.6399999999999</v>
      </c>
      <c r="L64" s="53">
        <f t="shared" si="21"/>
        <v>1049.6600000000001</v>
      </c>
      <c r="M64" s="53">
        <f t="shared" si="21"/>
        <v>2169.91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23189.554599999999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5 N</v>
      </c>
      <c r="J66" s="55" t="str">
        <f t="shared" si="22"/>
        <v>CAJA 8 D</v>
      </c>
      <c r="K66" s="55" t="str">
        <f t="shared" si="22"/>
        <v>CAJA 8 N</v>
      </c>
      <c r="L66" s="55" t="str">
        <f t="shared" si="22"/>
        <v>CAJA 9 D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2411.9299999999998</v>
      </c>
      <c r="C67" s="57">
        <f t="shared" ref="C67:L67" si="23">C12</f>
        <v>3602.28</v>
      </c>
      <c r="D67" s="57">
        <f t="shared" si="23"/>
        <v>2152.98</v>
      </c>
      <c r="E67" s="57">
        <f t="shared" si="23"/>
        <v>3868.27</v>
      </c>
      <c r="F67" s="57">
        <f t="shared" si="23"/>
        <v>603.25</v>
      </c>
      <c r="G67" s="57">
        <f t="shared" si="23"/>
        <v>1790.31</v>
      </c>
      <c r="H67" s="57">
        <f t="shared" si="23"/>
        <v>530.24</v>
      </c>
      <c r="I67" s="57">
        <f t="shared" si="23"/>
        <v>2502.94</v>
      </c>
      <c r="J67" s="57">
        <f t="shared" si="23"/>
        <v>1180.19</v>
      </c>
      <c r="K67" s="57">
        <f t="shared" si="23"/>
        <v>1174.94</v>
      </c>
      <c r="L67" s="57">
        <f t="shared" si="23"/>
        <v>1040.22</v>
      </c>
      <c r="M67" s="57">
        <f t="shared" si="22"/>
        <v>2096.31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22953.86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2423.9299999999998</v>
      </c>
      <c r="C69" s="59">
        <f t="shared" ref="C69:AG69" si="25">+C67+C68</f>
        <v>3602.28</v>
      </c>
      <c r="D69" s="59">
        <f t="shared" si="25"/>
        <v>2152.98</v>
      </c>
      <c r="E69" s="59">
        <f t="shared" si="25"/>
        <v>3868.27</v>
      </c>
      <c r="F69" s="59">
        <f t="shared" si="25"/>
        <v>603.25</v>
      </c>
      <c r="G69" s="59">
        <f t="shared" si="25"/>
        <v>1790.31</v>
      </c>
      <c r="H69" s="59">
        <f t="shared" si="25"/>
        <v>530.24</v>
      </c>
      <c r="I69" s="59">
        <f t="shared" si="25"/>
        <v>2502.94</v>
      </c>
      <c r="J69" s="59">
        <f t="shared" si="25"/>
        <v>1180.19</v>
      </c>
      <c r="K69" s="59">
        <f t="shared" si="25"/>
        <v>1174.94</v>
      </c>
      <c r="L69" s="59">
        <f t="shared" si="25"/>
        <v>1040.22</v>
      </c>
      <c r="M69" s="59">
        <f t="shared" si="25"/>
        <v>2096.31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22965.86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26.827400000000125</v>
      </c>
      <c r="C70" s="57">
        <f t="shared" si="26"/>
        <v>54.087199999999939</v>
      </c>
      <c r="D70" s="57">
        <f t="shared" si="26"/>
        <v>-24.779999999999745</v>
      </c>
      <c r="E70" s="57">
        <f t="shared" si="26"/>
        <v>77.260000000000218</v>
      </c>
      <c r="F70" s="57">
        <f t="shared" si="26"/>
        <v>-0.41000000000008185</v>
      </c>
      <c r="G70" s="57">
        <f t="shared" si="26"/>
        <v>0.14999999999986358</v>
      </c>
      <c r="H70" s="57">
        <f t="shared" si="26"/>
        <v>0.75999999999999091</v>
      </c>
      <c r="I70" s="57">
        <f t="shared" si="26"/>
        <v>1.0100000000002183</v>
      </c>
      <c r="J70" s="57">
        <f t="shared" si="26"/>
        <v>6.0499999999999545</v>
      </c>
      <c r="K70" s="57">
        <f t="shared" si="26"/>
        <v>-0.3000000000001819</v>
      </c>
      <c r="L70" s="57">
        <f t="shared" si="26"/>
        <v>9.4400000000000546</v>
      </c>
      <c r="M70" s="57">
        <f t="shared" si="26"/>
        <v>73.599999999999909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223.69460000000026</v>
      </c>
    </row>
    <row r="71" spans="1:34" ht="112.5" customHeight="1" x14ac:dyDescent="0.25">
      <c r="A71" s="77" t="s">
        <v>96</v>
      </c>
      <c r="B71" s="14" t="s">
        <v>123</v>
      </c>
      <c r="C71" s="14"/>
      <c r="D71" s="14" t="s">
        <v>124</v>
      </c>
      <c r="E71" s="14" t="s">
        <v>125</v>
      </c>
      <c r="F71" s="14"/>
      <c r="G71" s="14"/>
      <c r="H71" s="14"/>
      <c r="I71" s="14"/>
      <c r="J71" s="14"/>
      <c r="K71" s="14"/>
      <c r="L71" s="14" t="s">
        <v>126</v>
      </c>
      <c r="M71" s="29" t="s">
        <v>127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>
        <v>4.42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 t="s">
        <v>59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1186.52</v>
      </c>
      <c r="C12" s="26">
        <v>3442.03</v>
      </c>
      <c r="D12" s="26">
        <v>21</v>
      </c>
      <c r="E12" s="26">
        <v>1072.82</v>
      </c>
      <c r="F12" s="26">
        <v>810.44</v>
      </c>
      <c r="G12" s="26">
        <v>614.39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7147.2</v>
      </c>
      <c r="AI12" s="26">
        <v>7215.43</v>
      </c>
      <c r="AJ12" s="69">
        <f>+AI12-AH12</f>
        <v>68.230000000000473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95.5</v>
      </c>
      <c r="C15" s="23"/>
      <c r="D15" s="23">
        <v>5</v>
      </c>
      <c r="E15" s="23">
        <v>79.5</v>
      </c>
      <c r="F15" s="23">
        <v>17</v>
      </c>
      <c r="G15" s="23">
        <v>20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217</v>
      </c>
    </row>
    <row r="16" spans="1:36" s="32" customFormat="1" x14ac:dyDescent="0.25">
      <c r="A16" s="30" t="s">
        <v>20</v>
      </c>
      <c r="B16" s="31">
        <v>133</v>
      </c>
      <c r="C16" s="31">
        <v>457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590</v>
      </c>
      <c r="AJ16" s="70"/>
    </row>
    <row r="17" spans="1:36" s="47" customFormat="1" x14ac:dyDescent="0.25">
      <c r="A17" s="46" t="s">
        <v>27</v>
      </c>
      <c r="B17" s="22">
        <f>B16*$B$8</f>
        <v>587.86</v>
      </c>
      <c r="C17" s="22">
        <f>C16*$B$8</f>
        <v>2019.94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2607.8000000000002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133</v>
      </c>
      <c r="C22" s="20">
        <f t="shared" ref="C22:AG23" si="5">+C16+C18+C20</f>
        <v>457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590</v>
      </c>
    </row>
    <row r="23" spans="1:36" s="47" customFormat="1" x14ac:dyDescent="0.25">
      <c r="A23" s="48" t="s">
        <v>26</v>
      </c>
      <c r="B23" s="19">
        <f>+B17+B19+B21</f>
        <v>587.86</v>
      </c>
      <c r="C23" s="19">
        <f t="shared" si="5"/>
        <v>2019.94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2607.8000000000002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440.81</v>
      </c>
      <c r="C49" s="44">
        <v>1013.41</v>
      </c>
      <c r="D49" s="44"/>
      <c r="E49" s="44">
        <v>565.05999999999995</v>
      </c>
      <c r="F49" s="44">
        <v>603.80999999999995</v>
      </c>
      <c r="G49" s="44">
        <v>430.27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3053.36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79.13</v>
      </c>
      <c r="C53" s="44">
        <v>186.7</v>
      </c>
      <c r="D53" s="44">
        <v>16.8</v>
      </c>
      <c r="E53" s="44">
        <v>338.3</v>
      </c>
      <c r="F53" s="44">
        <v>189.86</v>
      </c>
      <c r="G53" s="44">
        <v>257.67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1068.46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299.97000000000003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299.97000000000003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1203.3000000000002</v>
      </c>
      <c r="C64" s="53">
        <f t="shared" ref="C64:AG64" si="21">+C15+C23+C31+C39+C47+C48+C49+C50+C51+C52+C53+C54+C55+C56+C57+C58+C59+C60+C61+C62+C63</f>
        <v>3520.0199999999995</v>
      </c>
      <c r="D64" s="53">
        <f t="shared" si="21"/>
        <v>21.8</v>
      </c>
      <c r="E64" s="53">
        <f t="shared" si="21"/>
        <v>982.8599999999999</v>
      </c>
      <c r="F64" s="53">
        <f t="shared" si="21"/>
        <v>810.67</v>
      </c>
      <c r="G64" s="53">
        <f t="shared" si="21"/>
        <v>707.94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7246.59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D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1186.52</v>
      </c>
      <c r="C67" s="57">
        <f t="shared" ref="C67:L67" si="23">C12</f>
        <v>3442.03</v>
      </c>
      <c r="D67" s="57">
        <f t="shared" si="23"/>
        <v>21</v>
      </c>
      <c r="E67" s="57">
        <f t="shared" si="23"/>
        <v>1072.82</v>
      </c>
      <c r="F67" s="57">
        <f t="shared" si="23"/>
        <v>810.44</v>
      </c>
      <c r="G67" s="57">
        <f t="shared" si="23"/>
        <v>614.39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7147.2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1186.52</v>
      </c>
      <c r="C69" s="59">
        <f t="shared" ref="C69:AG69" si="25">+C67+C68</f>
        <v>3442.03</v>
      </c>
      <c r="D69" s="59">
        <f t="shared" si="25"/>
        <v>21</v>
      </c>
      <c r="E69" s="59">
        <f t="shared" si="25"/>
        <v>1072.82</v>
      </c>
      <c r="F69" s="59">
        <f t="shared" si="25"/>
        <v>810.44</v>
      </c>
      <c r="G69" s="59">
        <f t="shared" si="25"/>
        <v>614.39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7147.2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16.7800000000002</v>
      </c>
      <c r="C70" s="57">
        <f t="shared" si="26"/>
        <v>77.989999999999327</v>
      </c>
      <c r="D70" s="57">
        <f t="shared" si="26"/>
        <v>0.80000000000000071</v>
      </c>
      <c r="E70" s="57">
        <f t="shared" si="26"/>
        <v>-89.960000000000036</v>
      </c>
      <c r="F70" s="57">
        <f t="shared" si="26"/>
        <v>0.2299999999999045</v>
      </c>
      <c r="G70" s="57">
        <f t="shared" si="26"/>
        <v>93.550000000000068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99.389999999999461</v>
      </c>
    </row>
    <row r="71" spans="1:34" ht="95.25" customHeight="1" x14ac:dyDescent="0.25">
      <c r="A71" s="77" t="s">
        <v>96</v>
      </c>
      <c r="B71" s="14"/>
      <c r="C71" s="14" t="s">
        <v>128</v>
      </c>
      <c r="D71" s="14"/>
      <c r="E71" s="14" t="s">
        <v>129</v>
      </c>
      <c r="F71" s="14"/>
      <c r="G71" s="14" t="s">
        <v>130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>
        <v>4.42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2995.39</v>
      </c>
      <c r="C12" s="26">
        <v>1579.92</v>
      </c>
      <c r="D12" s="26">
        <v>1690.73</v>
      </c>
      <c r="E12" s="26">
        <v>1509.09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7775.1299999999992</v>
      </c>
      <c r="AI12" s="26">
        <v>7832.01</v>
      </c>
      <c r="AJ12" s="69">
        <f>+AI12-AH12</f>
        <v>56.880000000001019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389.5</v>
      </c>
      <c r="C15" s="23">
        <v>66.900000000000006</v>
      </c>
      <c r="D15" s="23">
        <v>95</v>
      </c>
      <c r="E15" s="23">
        <v>163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714.4</v>
      </c>
    </row>
    <row r="16" spans="1:36" s="32" customFormat="1" x14ac:dyDescent="0.25">
      <c r="A16" s="30" t="s">
        <v>20</v>
      </c>
      <c r="B16" s="31">
        <v>305</v>
      </c>
      <c r="C16" s="31">
        <v>135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440</v>
      </c>
      <c r="AJ16" s="70"/>
    </row>
    <row r="17" spans="1:36" s="47" customFormat="1" x14ac:dyDescent="0.25">
      <c r="A17" s="46" t="s">
        <v>27</v>
      </c>
      <c r="B17" s="22">
        <f>B16*$B$8</f>
        <v>1348.1</v>
      </c>
      <c r="C17" s="22">
        <f>C16*$B$8</f>
        <v>596.70000000000005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1944.8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305</v>
      </c>
      <c r="C22" s="20">
        <f t="shared" ref="C22:AG23" si="5">+C16+C18+C20</f>
        <v>135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440</v>
      </c>
    </row>
    <row r="23" spans="1:36" s="47" customFormat="1" x14ac:dyDescent="0.25">
      <c r="A23" s="48" t="s">
        <v>26</v>
      </c>
      <c r="B23" s="19">
        <f>+B17+B19+B21</f>
        <v>1348.1</v>
      </c>
      <c r="C23" s="19">
        <f t="shared" si="5"/>
        <v>596.70000000000005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1944.8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47.38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47.38</v>
      </c>
    </row>
    <row r="33" spans="1:34" s="47" customFormat="1" x14ac:dyDescent="0.25">
      <c r="A33" s="46" t="s">
        <v>35</v>
      </c>
      <c r="B33" s="22">
        <f>B32*$B$8</f>
        <v>209.4196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209.4196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47.38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47.38</v>
      </c>
    </row>
    <row r="39" spans="1:34" s="47" customFormat="1" x14ac:dyDescent="0.25">
      <c r="A39" s="48" t="s">
        <v>42</v>
      </c>
      <c r="B39" s="19">
        <f>+B33+B35+B37</f>
        <v>209.4196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209.4196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485.01</v>
      </c>
      <c r="C49" s="44">
        <v>563.80999999999995</v>
      </c>
      <c r="D49" s="44">
        <v>722.04</v>
      </c>
      <c r="E49" s="44">
        <v>924.88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2695.74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767.08</v>
      </c>
      <c r="C53" s="44">
        <v>370.66</v>
      </c>
      <c r="D53" s="44">
        <v>663.94</v>
      </c>
      <c r="E53" s="44">
        <v>413.26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2214.94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49.6</v>
      </c>
      <c r="C55" s="44"/>
      <c r="D55" s="44"/>
      <c r="E55" s="44">
        <v>9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58.6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3248.7095999999997</v>
      </c>
      <c r="C64" s="53">
        <f t="shared" ref="C64:AG64" si="21">+C15+C23+C31+C39+C47+C48+C49+C50+C51+C52+C53+C54+C55+C56+C57+C58+C59+C60+C61+C62+C63</f>
        <v>1598.07</v>
      </c>
      <c r="D64" s="53">
        <f t="shared" si="21"/>
        <v>1480.98</v>
      </c>
      <c r="E64" s="53">
        <f t="shared" si="21"/>
        <v>1510.14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7837.8995999999997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2995.39</v>
      </c>
      <c r="C67" s="57">
        <f t="shared" ref="C67:L67" si="23">C12</f>
        <v>1579.92</v>
      </c>
      <c r="D67" s="57">
        <f t="shared" si="23"/>
        <v>1690.73</v>
      </c>
      <c r="E67" s="57">
        <f t="shared" si="23"/>
        <v>1509.09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7775.1299999999992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2995.39</v>
      </c>
      <c r="C69" s="59">
        <f t="shared" ref="C69:AG69" si="25">+C67+C68</f>
        <v>1579.92</v>
      </c>
      <c r="D69" s="59">
        <f t="shared" si="25"/>
        <v>1690.73</v>
      </c>
      <c r="E69" s="59">
        <f t="shared" si="25"/>
        <v>1509.09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7775.1299999999992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253.31959999999981</v>
      </c>
      <c r="C70" s="57">
        <f t="shared" si="26"/>
        <v>18.149999999999864</v>
      </c>
      <c r="D70" s="57">
        <f t="shared" si="26"/>
        <v>-209.75</v>
      </c>
      <c r="E70" s="57">
        <f t="shared" si="26"/>
        <v>1.0500000000001819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62.769599999999855</v>
      </c>
    </row>
    <row r="71" spans="1:34" ht="107.25" customHeight="1" x14ac:dyDescent="0.25">
      <c r="A71" s="77" t="s">
        <v>96</v>
      </c>
      <c r="B71" s="14" t="s">
        <v>135</v>
      </c>
      <c r="C71" s="14"/>
      <c r="D71" s="14" t="s">
        <v>136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>
        <v>4.42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723.9</v>
      </c>
      <c r="C12" s="26">
        <v>1620.1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2344</v>
      </c>
      <c r="AI12" s="26">
        <v>2364.84</v>
      </c>
      <c r="AJ12" s="69">
        <f>+AI12-AH12</f>
        <v>20.840000000000146</v>
      </c>
    </row>
    <row r="13" spans="1:36" ht="19.5" customHeight="1" x14ac:dyDescent="0.25">
      <c r="A13" s="25" t="s">
        <v>117</v>
      </c>
      <c r="B13" s="26"/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</v>
      </c>
      <c r="AI13" s="26"/>
      <c r="AJ13" s="69">
        <f>+AI13-AH13</f>
        <v>-6</v>
      </c>
    </row>
    <row r="14" spans="1:36" ht="19.5" customHeight="1" x14ac:dyDescent="0.25">
      <c r="A14" s="25" t="s">
        <v>118</v>
      </c>
      <c r="B14" s="26">
        <v>6</v>
      </c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22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22</v>
      </c>
    </row>
    <row r="16" spans="1:36" s="32" customFormat="1" x14ac:dyDescent="0.25">
      <c r="A16" s="30" t="s">
        <v>20</v>
      </c>
      <c r="B16" s="31">
        <v>22</v>
      </c>
      <c r="C16" s="31">
        <v>139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161</v>
      </c>
      <c r="AJ16" s="70"/>
    </row>
    <row r="17" spans="1:36" s="47" customFormat="1" x14ac:dyDescent="0.25">
      <c r="A17" s="46" t="s">
        <v>27</v>
      </c>
      <c r="B17" s="22">
        <f>B16*$B$8</f>
        <v>97.24</v>
      </c>
      <c r="C17" s="22">
        <f>C16*$B$8</f>
        <v>614.38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711.62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22</v>
      </c>
      <c r="C22" s="20">
        <f t="shared" ref="C22:AG23" si="5">+C16+C18+C20</f>
        <v>139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161</v>
      </c>
    </row>
    <row r="23" spans="1:36" s="47" customFormat="1" x14ac:dyDescent="0.25">
      <c r="A23" s="48" t="s">
        <v>26</v>
      </c>
      <c r="B23" s="19">
        <f>+B17+B19+B21</f>
        <v>97.24</v>
      </c>
      <c r="C23" s="19">
        <f t="shared" si="5"/>
        <v>614.38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711.62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2.33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2.33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10.2986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10.2986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2.33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2.33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10.2986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10.2986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459.61</v>
      </c>
      <c r="C49" s="44">
        <v>931.97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1391.58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17.2</v>
      </c>
      <c r="C53" s="44">
        <v>280.95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298.14999999999998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19.510000000000002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19.510000000000002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>
        <v>21.3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21.3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617.35</v>
      </c>
      <c r="C64" s="53">
        <f t="shared" ref="C64:AG64" si="21">+C15+C23+C31+C39+C47+C48+C49+C50+C51+C52+C53+C54+C55+C56+C57+C58+C59+C60+C61+C62+C63</f>
        <v>1857.1086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2474.4585999999999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723.9</v>
      </c>
      <c r="C67" s="57">
        <f t="shared" ref="C67:L67" si="23">C12</f>
        <v>1620.1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2344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</v>
      </c>
    </row>
    <row r="69" spans="1:34" s="47" customFormat="1" x14ac:dyDescent="0.25">
      <c r="A69" s="58" t="s">
        <v>94</v>
      </c>
      <c r="B69" s="59">
        <f>+B67+B68</f>
        <v>729.9</v>
      </c>
      <c r="C69" s="59">
        <f t="shared" ref="C69:AG69" si="25">+C67+C68</f>
        <v>1632.1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2362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-112.54999999999995</v>
      </c>
      <c r="C70" s="57">
        <f t="shared" si="26"/>
        <v>225.00860000000011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112.45860000000016</v>
      </c>
    </row>
    <row r="71" spans="1:34" ht="102.75" customHeight="1" x14ac:dyDescent="0.25">
      <c r="A71" s="77" t="s">
        <v>96</v>
      </c>
      <c r="B71" s="14" t="s">
        <v>131</v>
      </c>
      <c r="C71" s="14" t="s">
        <v>132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C54" sqref="C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>
        <v>4.42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808.26</v>
      </c>
      <c r="C12" s="26">
        <v>1362.07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2170.33</v>
      </c>
      <c r="AI12" s="26"/>
      <c r="AJ12" s="69">
        <f>+AI12-AH12</f>
        <v>-2170.33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31</v>
      </c>
      <c r="C15" s="23">
        <v>87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118</v>
      </c>
    </row>
    <row r="16" spans="1:36" s="32" customFormat="1" x14ac:dyDescent="0.25">
      <c r="A16" s="30" t="s">
        <v>20</v>
      </c>
      <c r="B16" s="31">
        <v>48</v>
      </c>
      <c r="C16" s="31">
        <v>143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191</v>
      </c>
      <c r="AJ16" s="70"/>
    </row>
    <row r="17" spans="1:36" s="47" customFormat="1" x14ac:dyDescent="0.25">
      <c r="A17" s="46" t="s">
        <v>27</v>
      </c>
      <c r="B17" s="22">
        <f>B16*$B$8</f>
        <v>212.16</v>
      </c>
      <c r="C17" s="22">
        <f>C16*$B$8</f>
        <v>632.05999999999995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844.21999999999991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48</v>
      </c>
      <c r="C22" s="20">
        <f t="shared" ref="C22:AG23" si="5">+C16+C18+C20</f>
        <v>143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191</v>
      </c>
    </row>
    <row r="23" spans="1:36" s="47" customFormat="1" x14ac:dyDescent="0.25">
      <c r="A23" s="48" t="s">
        <v>26</v>
      </c>
      <c r="B23" s="19">
        <f>+B17+B19+B21</f>
        <v>212.16</v>
      </c>
      <c r="C23" s="19">
        <f t="shared" si="5"/>
        <v>632.05999999999995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844.21999999999991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447.07</v>
      </c>
      <c r="C49" s="44">
        <v>615.19000000000005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1062.26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49.05</v>
      </c>
      <c r="C53" s="44">
        <v>25.45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74.5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69.290000000000006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69.290000000000006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808.56999999999994</v>
      </c>
      <c r="C64" s="53">
        <f t="shared" ref="C64:AG64" si="21">+C15+C23+C31+C39+C47+C48+C49+C50+C51+C52+C53+C54+C55+C56+C57+C58+C59+C60+C61+C62+C63</f>
        <v>1359.7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2168.27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808.26</v>
      </c>
      <c r="C67" s="57">
        <f t="shared" ref="C67:L67" si="23">C12</f>
        <v>1362.07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2170.33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808.26</v>
      </c>
      <c r="C69" s="59">
        <f t="shared" ref="C69:AG69" si="25">+C67+C68</f>
        <v>1362.07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2170.33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0.30999999999994543</v>
      </c>
      <c r="C70" s="57">
        <f t="shared" si="26"/>
        <v>-2.3699999999998909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-2.0599999999999454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3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>
        <v>4.42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58</v>
      </c>
      <c r="F11" s="5" t="s">
        <v>59</v>
      </c>
      <c r="G11" s="5" t="s">
        <v>59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2544.6999999999998</v>
      </c>
      <c r="C12" s="26">
        <v>2859.61</v>
      </c>
      <c r="D12" s="26">
        <v>2180.79</v>
      </c>
      <c r="E12" s="26">
        <v>2442.36</v>
      </c>
      <c r="F12" s="26">
        <v>1542.31</v>
      </c>
      <c r="G12" s="26">
        <v>1329.23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12898.999999999998</v>
      </c>
      <c r="AI12" s="26">
        <v>12899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51.5</v>
      </c>
      <c r="C15" s="23">
        <v>61.1</v>
      </c>
      <c r="D15" s="23">
        <v>75</v>
      </c>
      <c r="E15" s="23">
        <v>137</v>
      </c>
      <c r="F15" s="23">
        <v>267</v>
      </c>
      <c r="G15" s="23">
        <v>60.15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651.75</v>
      </c>
    </row>
    <row r="16" spans="1:36" s="32" customFormat="1" x14ac:dyDescent="0.25">
      <c r="A16" s="30" t="s">
        <v>20</v>
      </c>
      <c r="B16" s="31">
        <v>254</v>
      </c>
      <c r="C16" s="31">
        <v>238</v>
      </c>
      <c r="D16" s="31">
        <v>212</v>
      </c>
      <c r="E16" s="31">
        <v>238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942</v>
      </c>
      <c r="AJ16" s="70"/>
    </row>
    <row r="17" spans="1:36" s="47" customFormat="1" x14ac:dyDescent="0.25">
      <c r="A17" s="46" t="s">
        <v>27</v>
      </c>
      <c r="B17" s="22">
        <f>B16*$B$8</f>
        <v>1122.68</v>
      </c>
      <c r="C17" s="22">
        <f>C16*$B$8</f>
        <v>1051.96</v>
      </c>
      <c r="D17" s="22">
        <f t="shared" ref="D17:AG17" si="2">D16*$B$8</f>
        <v>937.04</v>
      </c>
      <c r="E17" s="22">
        <f t="shared" si="2"/>
        <v>1051.96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4163.6400000000003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254</v>
      </c>
      <c r="C22" s="20">
        <f t="shared" ref="C22:AG23" si="5">+C16+C18+C20</f>
        <v>238</v>
      </c>
      <c r="D22" s="20">
        <f t="shared" si="5"/>
        <v>212</v>
      </c>
      <c r="E22" s="20">
        <f t="shared" si="5"/>
        <v>238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942</v>
      </c>
    </row>
    <row r="23" spans="1:36" s="47" customFormat="1" x14ac:dyDescent="0.25">
      <c r="A23" s="48" t="s">
        <v>26</v>
      </c>
      <c r="B23" s="19">
        <f>+B17+B19+B21</f>
        <v>1122.68</v>
      </c>
      <c r="C23" s="19">
        <f t="shared" si="5"/>
        <v>1051.96</v>
      </c>
      <c r="D23" s="19">
        <f t="shared" si="5"/>
        <v>937.04</v>
      </c>
      <c r="E23" s="19">
        <f t="shared" si="5"/>
        <v>1051.96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4163.6400000000003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10</v>
      </c>
    </row>
    <row r="41" spans="1:34" s="47" customFormat="1" x14ac:dyDescent="0.25">
      <c r="A41" s="46" t="s">
        <v>44</v>
      </c>
      <c r="B41" s="22">
        <f>B40*$B$8</f>
        <v>44.2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44.2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10</v>
      </c>
    </row>
    <row r="47" spans="1:34" s="47" customFormat="1" x14ac:dyDescent="0.25">
      <c r="A47" s="48" t="s">
        <v>48</v>
      </c>
      <c r="B47" s="19">
        <f>+B41+B43+B45</f>
        <v>44.2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44.2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886.66</v>
      </c>
      <c r="C49" s="44"/>
      <c r="D49" s="44"/>
      <c r="E49" s="44"/>
      <c r="F49" s="44">
        <v>896.22</v>
      </c>
      <c r="G49" s="44">
        <v>1166.95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2949.83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919.09</v>
      </c>
      <c r="D52" s="44">
        <v>778.21</v>
      </c>
      <c r="E52" s="44">
        <v>1168.05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2865.3500000000004</v>
      </c>
    </row>
    <row r="53" spans="1:34" x14ac:dyDescent="0.25">
      <c r="A53" s="17" t="s">
        <v>18</v>
      </c>
      <c r="B53" s="44">
        <v>469.81</v>
      </c>
      <c r="C53" s="44">
        <v>859.9</v>
      </c>
      <c r="D53" s="44">
        <v>419.03</v>
      </c>
      <c r="E53" s="44">
        <v>116.85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1865.59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>
        <v>381.48</v>
      </c>
      <c r="G55" s="44">
        <v>102.56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484.04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2574.85</v>
      </c>
      <c r="C64" s="53">
        <f t="shared" ref="C64:AG64" si="21">+C15+C23+C31+C39+C47+C48+C49+C50+C51+C52+C53+C54+C55+C56+C57+C58+C59+C60+C61+C62+C63</f>
        <v>2892.05</v>
      </c>
      <c r="D64" s="53">
        <f t="shared" si="21"/>
        <v>2209.2799999999997</v>
      </c>
      <c r="E64" s="53">
        <f t="shared" si="21"/>
        <v>2473.86</v>
      </c>
      <c r="F64" s="53">
        <f t="shared" si="21"/>
        <v>1544.7</v>
      </c>
      <c r="G64" s="53">
        <f t="shared" si="21"/>
        <v>1329.66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13024.4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3 N</v>
      </c>
      <c r="F66" s="55" t="str">
        <f t="shared" si="22"/>
        <v>CAJA 4 D</v>
      </c>
      <c r="G66" s="55" t="str">
        <f t="shared" si="22"/>
        <v>CAJA 4 D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2544.6999999999998</v>
      </c>
      <c r="C67" s="57">
        <f t="shared" ref="C67:L67" si="23">C12</f>
        <v>2859.61</v>
      </c>
      <c r="D67" s="57">
        <f t="shared" si="23"/>
        <v>2180.79</v>
      </c>
      <c r="E67" s="57">
        <f t="shared" si="23"/>
        <v>2442.36</v>
      </c>
      <c r="F67" s="57">
        <f t="shared" si="23"/>
        <v>1542.31</v>
      </c>
      <c r="G67" s="57">
        <f t="shared" si="23"/>
        <v>1329.23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12898.999999999998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2544.6999999999998</v>
      </c>
      <c r="C69" s="59">
        <f t="shared" ref="C69:AG69" si="25">+C67+C68</f>
        <v>2859.61</v>
      </c>
      <c r="D69" s="59">
        <f t="shared" si="25"/>
        <v>2180.79</v>
      </c>
      <c r="E69" s="59">
        <f t="shared" si="25"/>
        <v>2442.36</v>
      </c>
      <c r="F69" s="59">
        <f t="shared" si="25"/>
        <v>1542.31</v>
      </c>
      <c r="G69" s="59">
        <f t="shared" si="25"/>
        <v>1329.23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12898.999999999998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30.150000000000091</v>
      </c>
      <c r="C70" s="57">
        <f t="shared" si="26"/>
        <v>32.440000000000055</v>
      </c>
      <c r="D70" s="57">
        <f t="shared" si="26"/>
        <v>28.489999999999782</v>
      </c>
      <c r="E70" s="57">
        <f t="shared" si="26"/>
        <v>31.5</v>
      </c>
      <c r="F70" s="57">
        <f t="shared" si="26"/>
        <v>2.3900000000001</v>
      </c>
      <c r="G70" s="57">
        <f t="shared" si="26"/>
        <v>0.43000000000006366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125.40000000000009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2022-04-18T14:26:14Z</dcterms:modified>
</cp:coreProperties>
</file>