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RAL ABRIL 2022\"/>
    </mc:Choice>
  </mc:AlternateContent>
  <bookViews>
    <workbookView xWindow="0" yWindow="0" windowWidth="19200" windowHeight="11205" firstSheet="2" activeTab="2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I64" i="150" s="1"/>
  <c r="I70" i="150" s="1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C64" i="151" s="1"/>
  <c r="C70" i="151" s="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H23" i="149" l="1"/>
  <c r="F11" i="145" s="1"/>
  <c r="AH23" i="151"/>
  <c r="H11" i="145" s="1"/>
  <c r="B64" i="150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0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C69" i="146" l="1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T39" i="40" s="1"/>
  <c r="U35" i="40"/>
  <c r="U39" i="40" s="1"/>
  <c r="V35" i="40"/>
  <c r="W35" i="40"/>
  <c r="W39" i="40" s="1"/>
  <c r="X35" i="40"/>
  <c r="Y35" i="40"/>
  <c r="Z35" i="40"/>
  <c r="AA35" i="40"/>
  <c r="AA39" i="40" s="1"/>
  <c r="AB35" i="40"/>
  <c r="AB39" i="40" s="1"/>
  <c r="AC35" i="40"/>
  <c r="AD35" i="40"/>
  <c r="AE35" i="40"/>
  <c r="AE39" i="40" s="1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V39" i="40"/>
  <c r="X39" i="40"/>
  <c r="AD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T47" i="40" s="1"/>
  <c r="U43" i="40"/>
  <c r="V43" i="40"/>
  <c r="W43" i="40"/>
  <c r="W47" i="40" s="1"/>
  <c r="X43" i="40"/>
  <c r="Y43" i="40"/>
  <c r="Z43" i="40"/>
  <c r="AA43" i="40"/>
  <c r="AB43" i="40"/>
  <c r="AC43" i="40"/>
  <c r="AD43" i="40"/>
  <c r="AE43" i="40"/>
  <c r="AE47" i="40" s="1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AB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U23" i="40" s="1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AG23" i="40" s="1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Y23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D23" i="40" l="1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AB64" i="40" s="1"/>
  <c r="AB70" i="40" s="1"/>
  <c r="X23" i="40"/>
  <c r="T23" i="40"/>
  <c r="T64" i="40" s="1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E31" i="40"/>
  <c r="AE64" i="40" s="1"/>
  <c r="AE70" i="40" s="1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D64" i="40"/>
  <c r="AD70" i="40" s="1"/>
  <c r="Z64" i="40"/>
  <c r="Z70" i="40" s="1"/>
  <c r="Y64" i="40"/>
  <c r="Y70" i="40" s="1"/>
  <c r="V64" i="40"/>
  <c r="V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L69" i="40" s="1"/>
  <c r="C68" i="40"/>
  <c r="D68" i="40"/>
  <c r="E68" i="40"/>
  <c r="F68" i="40"/>
  <c r="G68" i="40"/>
  <c r="H68" i="40"/>
  <c r="H69" i="40" s="1"/>
  <c r="I68" i="40"/>
  <c r="J68" i="40"/>
  <c r="K68" i="40"/>
  <c r="L68" i="40"/>
  <c r="B68" i="40"/>
  <c r="C17" i="40"/>
  <c r="D69" i="40" l="1"/>
  <c r="C69" i="40"/>
  <c r="AG64" i="40"/>
  <c r="AG70" i="40" s="1"/>
  <c r="AF64" i="40"/>
  <c r="AF70" i="40" s="1"/>
  <c r="M39" i="40"/>
  <c r="Q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P64" i="40" s="1"/>
  <c r="P70" i="40" s="1"/>
  <c r="O23" i="40"/>
  <c r="N23" i="40"/>
  <c r="M23" i="40"/>
  <c r="M64" i="40" l="1"/>
  <c r="M70" i="40" s="1"/>
  <c r="AH69" i="40"/>
  <c r="R64" i="40"/>
  <c r="R70" i="40" s="1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C47" i="40" s="1"/>
  <c r="D43" i="40"/>
  <c r="E43" i="40"/>
  <c r="F43" i="40"/>
  <c r="G43" i="40"/>
  <c r="H43" i="40"/>
  <c r="I43" i="40"/>
  <c r="J43" i="40"/>
  <c r="K43" i="40"/>
  <c r="K47" i="40" s="1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F39" i="40" s="1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E23" i="40" s="1"/>
  <c r="F17" i="40"/>
  <c r="G17" i="40"/>
  <c r="H17" i="40"/>
  <c r="I17" i="40"/>
  <c r="J17" i="40"/>
  <c r="K17" i="40"/>
  <c r="K23" i="40" s="1"/>
  <c r="L17" i="40"/>
  <c r="C19" i="40"/>
  <c r="C23" i="40" s="1"/>
  <c r="D19" i="40"/>
  <c r="E19" i="40"/>
  <c r="F19" i="40"/>
  <c r="G19" i="40"/>
  <c r="G23" i="40" s="1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H39" i="40"/>
  <c r="I39" i="40"/>
  <c r="L39" i="40"/>
  <c r="C46" i="40"/>
  <c r="D46" i="40"/>
  <c r="E46" i="40"/>
  <c r="F46" i="40"/>
  <c r="G46" i="40"/>
  <c r="H46" i="40"/>
  <c r="I46" i="40"/>
  <c r="J46" i="40"/>
  <c r="K46" i="40"/>
  <c r="L46" i="40"/>
  <c r="E47" i="40"/>
  <c r="G47" i="40"/>
  <c r="I47" i="40"/>
  <c r="B38" i="40"/>
  <c r="J39" i="40" l="1"/>
  <c r="E39" i="40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L64" i="40" s="1"/>
  <c r="L70" i="40" s="1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I64" i="40"/>
  <c r="I70" i="40" s="1"/>
  <c r="G64" i="40"/>
  <c r="G70" i="40" s="1"/>
  <c r="E64" i="40"/>
  <c r="E70" i="40" s="1"/>
  <c r="B23" i="40"/>
  <c r="D64" i="40" l="1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<sst xmlns="http://schemas.openxmlformats.org/spreadsheetml/2006/main" count="759" uniqueCount="139">
  <si>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</si>
  <si>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</si>
  <si>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</si>
  <si>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</si>
  <si>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</si>
  <si>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</si>
  <si>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</si>
  <si>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</si>
  <si>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</si>
  <si>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</si>
  <si>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</si>
  <si>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</si>
  <si>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</si>
  <si>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</si>
  <si>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</si>
  <si>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</si>
  <si>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</si>
  <si>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</si>
  <si>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</si>
  <si>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</si>
  <si>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</si>
  <si>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</si>
  <si>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</si>
  <si>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</si>
  <si>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</si>
  <si>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</si>
  <si>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</si>
  <si>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</si>
  <si>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</si>
  <si>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</si>
  <si>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</si>
  <si>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</si>
  <si>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</si>
  <si>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</si>
  <si>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</si>
  <si>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</si>
  <si>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</si>
  <si>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</si>
  <si>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</si>
  <si>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</si>
  <si>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</si>
  <si>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</si>
  <si>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</si>
  <si>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</si>
  <si>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</si>
  <si>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</si>
  <si>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</si>
  <si>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</si>
  <si>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</si>
  <si>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</si>
  <si>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</si>
  <si>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</si>
  <si>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</si>
  <si>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</si>
  <si>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</si>
  <si>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</si>
  <si>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</si>
  <si>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</si>
  <si>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</si>
  <si>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</si>
  <si>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</si>
  <si>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</si>
  <si>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</si>
  <si>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</si>
  <si>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</si>
  <si>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</si>
  <si>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</si>
  <si>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</si>
  <si>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</si>
  <si>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</si>
  <si>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</si>
  <si>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</si>
  <si>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</si>
  <si>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</si>
  <si>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</si>
  <si>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</si>
  <si>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</si>
  <si>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</si>
  <si>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</si>
  <si>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</si>
  <si>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</si>
  <si>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</si>
  <si>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</si>
  <si>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</si>
  <si>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</si>
  <si>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</si>
  <si>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</si>
  <si>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</si>
  <si>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</si>
  <si>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</si>
  <si>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</si>
  <si>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</si>
  <si>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</si>
  <si>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</si>
  <si>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</si>
  <si>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</si>
  <si>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</si>
  <si>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</si>
  <si>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</si>
  <si>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</si>
  <si>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</si>
  <si>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</si>
  <si>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</si>
  <si>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</si>
  <si>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</si>
  <si>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</si>
  <si>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</si>
  <si>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</si>
  <si>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</si>
  <si>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</si>
  <si>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</si>
  <si>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</si>
  <si>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</si>
  <si>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</si>
  <si>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</si>
  <si>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</si>
  <si>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</si>
  <si>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</si>
  <si>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</si>
  <si>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</si>
  <si>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</si>
  <si>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</si>
  <si>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</si>
  <si>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13-04-.22</t>
  </si>
  <si>
    <t>SE CARGO 5BS DE MAS</t>
  </si>
  <si>
    <t>EN EFECTUVO</t>
  </si>
  <si>
    <t>FALTANTE DE 20$</t>
  </si>
  <si>
    <t>R/F 14.50</t>
  </si>
  <si>
    <t>R/F 11.50</t>
  </si>
  <si>
    <t>0.03$ MAL REGISTRO.</t>
  </si>
  <si>
    <t>R/F 3.00</t>
  </si>
  <si>
    <t>FALTANTE EN EFECTIVO.</t>
  </si>
  <si>
    <t>0.03,AL REGISTRO.</t>
  </si>
  <si>
    <t>R/FR 10.66 PORCENTAJE</t>
  </si>
  <si>
    <t>R/F 34.00</t>
  </si>
  <si>
    <t xml:space="preserve">FALTANTE ES </t>
  </si>
  <si>
    <t>SOBRANTE DEL DIA 12.4.22</t>
  </si>
  <si>
    <t>COMISION 22.83</t>
  </si>
  <si>
    <t>MAL REGISTRO 1$.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</si>
</sst>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56311.23</v>
      </c>
      <c r="C2" s="43">
        <f>MODELO!AH12</f>
        <v>28527.64</v>
      </c>
      <c r="D2" s="43">
        <f>EXQUISITECES!AH12</f>
        <v>10258.049999999999</v>
      </c>
      <c r="E2" s="43">
        <f>HOYADA!AH12</f>
        <v>8486.15</v>
      </c>
      <c r="F2" s="43">
        <f>FARMASTOP!AH12</f>
        <v>3104.25</v>
      </c>
      <c r="G2" s="43">
        <f>BOCAS!AH12</f>
        <v>4049.2</v>
      </c>
      <c r="H2" s="43">
        <f>LAGUNETICA!AH12</f>
        <v>15988.990000000002</v>
      </c>
      <c r="I2" s="43">
        <f>SANANTONIO!AH12</f>
        <v>0</v>
      </c>
      <c r="J2" s="43">
        <f>SUM(B2:I2)</f>
        <v>126725.51</v>
      </c>
    </row>
    <row r="3" spans="1:10" x14ac:dyDescent="0.25">
      <c r="A3" s="46" t="s">
        <v>0</v>
      </c>
      <c r="B3" s="43">
        <f>AUTOMERCADO!AH15</f>
        <v>1003.5</v>
      </c>
      <c r="C3" s="43">
        <f>MODELO!AH15</f>
        <v>974.59999999999991</v>
      </c>
      <c r="D3" s="43">
        <f>EXQUISITECES!AH15</f>
        <v>210</v>
      </c>
      <c r="E3" s="43">
        <f>HOYADA!AH15</f>
        <v>879.40000000000009</v>
      </c>
      <c r="F3" s="43">
        <f>FARMASTOP!AH15</f>
        <v>45</v>
      </c>
      <c r="G3" s="43">
        <f>BOCAS!AH15</f>
        <v>85.5</v>
      </c>
      <c r="H3" s="43">
        <f>LAGUNETICA!AH15</f>
        <v>1013.2</v>
      </c>
      <c r="I3" s="43">
        <f>SANANTONIO!AH15</f>
        <v>0</v>
      </c>
      <c r="J3" s="43">
        <f t="shared" ref="J3:J52" si="0">SUM(B3:I3)</f>
        <v>4211.2</v>
      </c>
    </row>
    <row r="4" spans="1:10" x14ac:dyDescent="0.25">
      <c r="A4" s="73" t="s">
        <v>20</v>
      </c>
      <c r="B4" s="43">
        <f>AUTOMERCADO!AH16</f>
        <v>3930</v>
      </c>
      <c r="C4" s="43">
        <f>MODELO!AH16</f>
        <v>2085</v>
      </c>
      <c r="D4" s="43">
        <f>EXQUISITECES!AH16</f>
        <v>883</v>
      </c>
      <c r="E4" s="43">
        <f>HOYADA!AH16</f>
        <v>265</v>
      </c>
      <c r="F4" s="43">
        <f>FARMASTOP!AH16</f>
        <v>281</v>
      </c>
      <c r="G4" s="43">
        <f>BOCAS!AH16</f>
        <v>328</v>
      </c>
      <c r="H4" s="43">
        <f>LAGUNETICA!AH16</f>
        <v>1202</v>
      </c>
      <c r="I4" s="43">
        <f>SANANTONIO!AH16</f>
        <v>0</v>
      </c>
      <c r="J4" s="43">
        <f t="shared" si="0"/>
        <v>8974</v>
      </c>
    </row>
    <row r="5" spans="1:10" x14ac:dyDescent="0.25">
      <c r="A5" s="46" t="s">
        <v>27</v>
      </c>
      <c r="B5" s="43">
        <f>AUTOMERCADO!AH17</f>
        <v>17449.2</v>
      </c>
      <c r="C5" s="43">
        <f>MODELO!AH17</f>
        <v>9257.4000000000015</v>
      </c>
      <c r="D5" s="43">
        <f>EXQUISITECES!AH17</f>
        <v>3920.5200000000004</v>
      </c>
      <c r="E5" s="43">
        <f>HOYADA!AH17</f>
        <v>1176.6000000000001</v>
      </c>
      <c r="F5" s="43">
        <f>FARMASTOP!AH17</f>
        <v>1247.6400000000001</v>
      </c>
      <c r="G5" s="43">
        <f>BOCAS!AH17</f>
        <v>1449.76</v>
      </c>
      <c r="H5" s="43">
        <f>LAGUNETICA!AH17</f>
        <v>5336.880000000001</v>
      </c>
      <c r="I5" s="43">
        <f>SANANTONIO!AH17</f>
        <v>0</v>
      </c>
      <c r="J5" s="43">
        <f t="shared" si="0"/>
        <v>39838</v>
      </c>
    </row>
    <row r="6" spans="1:10" x14ac:dyDescent="0.25">
      <c r="A6" s="73" t="s">
        <v>23</v>
      </c>
      <c r="B6" s="43">
        <f>AUTOMERCADO!AH18</f>
        <v>120</v>
      </c>
      <c r="C6" s="43">
        <f>MODELO!AH18</f>
        <v>45</v>
      </c>
      <c r="D6" s="43">
        <f>EXQUISITECES!AH18</f>
        <v>17</v>
      </c>
      <c r="E6" s="43">
        <f>HOYADA!AH18</f>
        <v>9</v>
      </c>
      <c r="F6" s="43">
        <f>FARMASTOP!AH18</f>
        <v>14</v>
      </c>
      <c r="G6" s="43">
        <f>BOCAS!AH18</f>
        <v>0</v>
      </c>
      <c r="H6" s="43">
        <f>LAGUNETICA!AH18</f>
        <v>105</v>
      </c>
      <c r="I6" s="43">
        <f>SANANTONIO!AH18</f>
        <v>0</v>
      </c>
      <c r="J6" s="43">
        <f t="shared" si="0"/>
        <v>310</v>
      </c>
    </row>
    <row r="7" spans="1:10" x14ac:dyDescent="0.25">
      <c r="A7" s="46" t="s">
        <v>27</v>
      </c>
      <c r="B7" s="43">
        <f>AUTOMERCADO!AH19</f>
        <v>530.4</v>
      </c>
      <c r="C7" s="43">
        <f>MODELO!AH19</f>
        <v>198.89999999999998</v>
      </c>
      <c r="D7" s="43">
        <f>EXQUISITECES!AH19</f>
        <v>75.14</v>
      </c>
      <c r="E7" s="43">
        <f>HOYADA!AH19</f>
        <v>39.78</v>
      </c>
      <c r="F7" s="43">
        <f>FARMASTOP!AH19</f>
        <v>61.879999999999995</v>
      </c>
      <c r="G7" s="43">
        <f>BOCAS!AH19</f>
        <v>0</v>
      </c>
      <c r="H7" s="43">
        <f>LAGUNETICA!AH19</f>
        <v>464.09999999999997</v>
      </c>
      <c r="I7" s="43">
        <f>SANANTONIO!AH19</f>
        <v>0</v>
      </c>
      <c r="J7" s="43">
        <f t="shared" si="0"/>
        <v>1370.1999999999998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4050</v>
      </c>
      <c r="C10" s="43">
        <f>MODELO!AH22</f>
        <v>2130</v>
      </c>
      <c r="D10" s="43">
        <f>EXQUISITECES!AH22</f>
        <v>900</v>
      </c>
      <c r="E10" s="43">
        <f>HOYADA!AH22</f>
        <v>274</v>
      </c>
      <c r="F10" s="43">
        <f>FARMASTOP!AH22</f>
        <v>295</v>
      </c>
      <c r="G10" s="43">
        <f>BOCAS!AH22</f>
        <v>328</v>
      </c>
      <c r="H10" s="43">
        <f>LAGUNETICA!AH22</f>
        <v>1307</v>
      </c>
      <c r="I10" s="43">
        <f>SANANTONIO!AH22</f>
        <v>0</v>
      </c>
      <c r="J10" s="43">
        <f t="shared" si="0"/>
        <v>9284</v>
      </c>
    </row>
    <row r="11" spans="1:10" x14ac:dyDescent="0.25">
      <c r="A11" s="48" t="s">
        <v>26</v>
      </c>
      <c r="B11" s="43">
        <f>AUTOMERCADO!AH23</f>
        <v>17979.600000000002</v>
      </c>
      <c r="C11" s="43">
        <f>MODELO!AH23</f>
        <v>9456.3000000000011</v>
      </c>
      <c r="D11" s="43">
        <f>EXQUISITECES!AH23</f>
        <v>3995.6600000000003</v>
      </c>
      <c r="E11" s="43">
        <f>HOYADA!AH23</f>
        <v>1216.3800000000001</v>
      </c>
      <c r="F11" s="43">
        <f>FARMASTOP!AH23</f>
        <v>1309.52</v>
      </c>
      <c r="G11" s="43">
        <f>BOCAS!AH23</f>
        <v>1449.76</v>
      </c>
      <c r="H11" s="43">
        <f>LAGUNETICA!AH23</f>
        <v>5800.9800000000005</v>
      </c>
      <c r="I11" s="43">
        <f>SANANTONIO!AH23</f>
        <v>0</v>
      </c>
      <c r="J11" s="43">
        <f t="shared" si="0"/>
        <v>41208.200000000004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0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0</v>
      </c>
    </row>
    <row r="20" spans="1:10" x14ac:dyDescent="0.25">
      <c r="A20" s="46" t="s">
        <v>34</v>
      </c>
      <c r="B20" s="43">
        <f>AUTOMERCADO!AH32</f>
        <v>317.31</v>
      </c>
      <c r="C20" s="43">
        <f>MODELO!AH32</f>
        <v>40</v>
      </c>
      <c r="D20" s="43">
        <f>EXQUISITECES!AH32</f>
        <v>0</v>
      </c>
      <c r="E20" s="43">
        <f>HOYADA!AH32</f>
        <v>76.97</v>
      </c>
      <c r="F20" s="43">
        <f>FARMASTOP!AH32</f>
        <v>10.8</v>
      </c>
      <c r="G20" s="43">
        <f>BOCAS!AH32</f>
        <v>19.8</v>
      </c>
      <c r="H20" s="43">
        <f>LAGUNETICA!AH32</f>
        <v>0</v>
      </c>
      <c r="I20" s="43">
        <f>SANANTONIO!AH32</f>
        <v>0</v>
      </c>
      <c r="J20" s="43">
        <f t="shared" si="0"/>
        <v>464.88</v>
      </c>
    </row>
    <row r="21" spans="1:10" x14ac:dyDescent="0.25">
      <c r="A21" s="46" t="s">
        <v>35</v>
      </c>
      <c r="B21" s="43">
        <f>AUTOMERCADO!AH33</f>
        <v>1408.8564000000001</v>
      </c>
      <c r="C21" s="43">
        <f>MODELO!AH33</f>
        <v>177.60000000000002</v>
      </c>
      <c r="D21" s="43">
        <f>EXQUISITECES!AH33</f>
        <v>0</v>
      </c>
      <c r="E21" s="43">
        <f>HOYADA!AH33</f>
        <v>341.74680000000001</v>
      </c>
      <c r="F21" s="43">
        <f>FARMASTOP!AH33</f>
        <v>47.952000000000005</v>
      </c>
      <c r="G21" s="43">
        <f>BOCAS!AH33</f>
        <v>87.516000000000005</v>
      </c>
      <c r="H21" s="43">
        <f>LAGUNETICA!AH33</f>
        <v>0</v>
      </c>
      <c r="I21" s="43">
        <f>SANANTONIO!AH33</f>
        <v>0</v>
      </c>
      <c r="J21" s="43">
        <f t="shared" si="0"/>
        <v>2063.6711999999998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317.31</v>
      </c>
      <c r="C26" s="43">
        <f>MODELO!AH38</f>
        <v>40</v>
      </c>
      <c r="D26" s="43">
        <f>EXQUISITECES!AH38</f>
        <v>0</v>
      </c>
      <c r="E26" s="43">
        <f>HOYADA!AH38</f>
        <v>76.97</v>
      </c>
      <c r="F26" s="43">
        <f>FARMASTOP!AH38</f>
        <v>10.8</v>
      </c>
      <c r="G26" s="43">
        <f>BOCAS!AH38</f>
        <v>19.8</v>
      </c>
      <c r="H26" s="43">
        <f>LAGUNETICA!AH38</f>
        <v>0</v>
      </c>
      <c r="I26" s="43">
        <f>SANANTONIO!AH38</f>
        <v>0</v>
      </c>
      <c r="J26" s="43">
        <f t="shared" si="0"/>
        <v>464.88</v>
      </c>
    </row>
    <row r="27" spans="1:10" x14ac:dyDescent="0.25">
      <c r="A27" s="48" t="s">
        <v>42</v>
      </c>
      <c r="B27" s="43">
        <f>AUTOMERCADO!AH39</f>
        <v>1408.8564000000001</v>
      </c>
      <c r="C27" s="43">
        <f>MODELO!AH39</f>
        <v>177.60000000000002</v>
      </c>
      <c r="D27" s="43">
        <f>EXQUISITECES!AH39</f>
        <v>0</v>
      </c>
      <c r="E27" s="43">
        <f>HOYADA!AH39</f>
        <v>341.74680000000001</v>
      </c>
      <c r="F27" s="43">
        <f>FARMASTOP!AH39</f>
        <v>47.952000000000005</v>
      </c>
      <c r="G27" s="43">
        <f>BOCAS!AH39</f>
        <v>87.516000000000005</v>
      </c>
      <c r="H27" s="43">
        <f>LAGUNETICA!AH39</f>
        <v>0</v>
      </c>
      <c r="I27" s="43">
        <f>SANANTONIO!AH39</f>
        <v>0</v>
      </c>
      <c r="J27" s="43">
        <f t="shared" si="0"/>
        <v>2063.6711999999998</v>
      </c>
    </row>
    <row r="28" spans="1:10" x14ac:dyDescent="0.25">
      <c r="A28" s="46" t="s">
        <v>43</v>
      </c>
      <c r="B28" s="43">
        <f>AUTOMERCADO!AH40</f>
        <v>283.19</v>
      </c>
      <c r="C28" s="43">
        <f>MODELO!AH40</f>
        <v>38.68</v>
      </c>
      <c r="D28" s="43">
        <f>EXQUISITECES!AH40</f>
        <v>72.77</v>
      </c>
      <c r="E28" s="43">
        <f>HOYADA!AH40</f>
        <v>16.73</v>
      </c>
      <c r="F28" s="43">
        <f>FARMASTOP!AH40</f>
        <v>30.5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441.87</v>
      </c>
    </row>
    <row r="29" spans="1:10" x14ac:dyDescent="0.25">
      <c r="A29" s="46" t="s">
        <v>44</v>
      </c>
      <c r="B29" s="43">
        <f>AUTOMERCADO!AH41</f>
        <v>1257.3636000000001</v>
      </c>
      <c r="C29" s="43">
        <f>MODELO!AH41</f>
        <v>171.73920000000001</v>
      </c>
      <c r="D29" s="43">
        <f>EXQUISITECES!AH41</f>
        <v>323.09879999999998</v>
      </c>
      <c r="E29" s="43">
        <f>HOYADA!AH41</f>
        <v>74.281200000000013</v>
      </c>
      <c r="F29" s="43">
        <f>FARMASTOP!AH41</f>
        <v>135.42000000000002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1961.9028000000003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283.19</v>
      </c>
      <c r="C34" s="43">
        <f>MODELO!AH46</f>
        <v>38.68</v>
      </c>
      <c r="D34" s="43">
        <f>EXQUISITECES!AH46</f>
        <v>72.77</v>
      </c>
      <c r="E34" s="43">
        <f>HOYADA!AH46</f>
        <v>16.73</v>
      </c>
      <c r="F34" s="43">
        <f>FARMASTOP!AH46</f>
        <v>30.5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441.87</v>
      </c>
    </row>
    <row r="35" spans="1:10" x14ac:dyDescent="0.25">
      <c r="A35" s="48" t="s">
        <v>48</v>
      </c>
      <c r="B35" s="43">
        <f>AUTOMERCADO!AH47</f>
        <v>1257.3636000000001</v>
      </c>
      <c r="C35" s="43">
        <f>MODELO!AH47</f>
        <v>171.73920000000001</v>
      </c>
      <c r="D35" s="43">
        <f>EXQUISITECES!AH47</f>
        <v>323.09879999999998</v>
      </c>
      <c r="E35" s="43">
        <f>HOYADA!AH47</f>
        <v>74.281200000000013</v>
      </c>
      <c r="F35" s="43">
        <f>FARMASTOP!AH47</f>
        <v>135.42000000000002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1961.9028000000003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27554.500000000004</v>
      </c>
      <c r="C37" s="43">
        <f>MODELO!AH49</f>
        <v>13538.960000000001</v>
      </c>
      <c r="D37" s="43">
        <f>EXQUISITECES!AH49</f>
        <v>4346.74</v>
      </c>
      <c r="E37" s="43">
        <f>HOYADA!AH49</f>
        <v>3611.49</v>
      </c>
      <c r="F37" s="43">
        <f>FARMASTOP!AH49</f>
        <v>1499.58</v>
      </c>
      <c r="G37" s="43">
        <f>BOCAS!AH49</f>
        <v>2153.69</v>
      </c>
      <c r="H37" s="43">
        <f>LAGUNETICA!AH49</f>
        <v>4273.4399999999996</v>
      </c>
      <c r="I37" s="43">
        <f>SANANTONIO!AH49</f>
        <v>0</v>
      </c>
      <c r="J37" s="43">
        <f t="shared" si="0"/>
        <v>56978.400000000009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273.95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273.95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105.96000000000001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3202.58</v>
      </c>
      <c r="I40" s="43">
        <f>SANANTONIO!AH52</f>
        <v>0</v>
      </c>
      <c r="J40" s="43">
        <f t="shared" si="0"/>
        <v>3308.54</v>
      </c>
    </row>
    <row r="41" spans="1:10" x14ac:dyDescent="0.25">
      <c r="A41" s="74" t="s">
        <v>18</v>
      </c>
      <c r="B41" s="43">
        <f>AUTOMERCADO!AH53</f>
        <v>4515.62</v>
      </c>
      <c r="C41" s="43">
        <f>MODELO!AH53</f>
        <v>2880.31</v>
      </c>
      <c r="D41" s="43">
        <f>EXQUISITECES!AH53</f>
        <v>1240.1999999999998</v>
      </c>
      <c r="E41" s="43">
        <f>HOYADA!AH53</f>
        <v>2391.58</v>
      </c>
      <c r="F41" s="43">
        <f>FARMASTOP!AH53</f>
        <v>129.44999999999999</v>
      </c>
      <c r="G41" s="43">
        <f>BOCAS!AH53</f>
        <v>229.01</v>
      </c>
      <c r="H41" s="43">
        <f>LAGUNETICA!AH53</f>
        <v>1680.8</v>
      </c>
      <c r="I41" s="43">
        <f>SANANTONIO!AH53</f>
        <v>0</v>
      </c>
      <c r="J41" s="43">
        <f t="shared" si="0"/>
        <v>13066.970000000001</v>
      </c>
    </row>
    <row r="42" spans="1:10" x14ac:dyDescent="0.25">
      <c r="A42" s="74" t="s">
        <v>114</v>
      </c>
      <c r="B42" s="43">
        <f>AUTOMERCADO!AH54</f>
        <v>0</v>
      </c>
      <c r="C42" s="43">
        <f>MODELO!AH54</f>
        <v>0</v>
      </c>
      <c r="D42" s="43">
        <f>EXQUISITECES!AH54</f>
        <v>0</v>
      </c>
      <c r="E42" s="43">
        <f>HOYADA!AH54</f>
        <v>0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0</v>
      </c>
    </row>
    <row r="43" spans="1:10" x14ac:dyDescent="0.25">
      <c r="A43" s="74" t="s">
        <v>52</v>
      </c>
      <c r="B43" s="43">
        <f>AUTOMERCADO!AH55</f>
        <v>2665.86</v>
      </c>
      <c r="C43" s="43">
        <f>MODELO!AH55</f>
        <v>864.61</v>
      </c>
      <c r="D43" s="43">
        <f>EXQUISITECES!AH55</f>
        <v>167.51</v>
      </c>
      <c r="E43" s="43">
        <f>HOYADA!AH55</f>
        <v>8.44</v>
      </c>
      <c r="F43" s="43">
        <f>FARMASTOP!AH55</f>
        <v>0</v>
      </c>
      <c r="G43" s="43">
        <f>BOCAS!AH55</f>
        <v>38</v>
      </c>
      <c r="H43" s="43">
        <f>LAGUNETICA!AH55</f>
        <v>41.32</v>
      </c>
      <c r="I43" s="43">
        <f>SANANTONIO!AH55</f>
        <v>0</v>
      </c>
      <c r="J43" s="43">
        <f t="shared" si="0"/>
        <v>3785.7400000000007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49.29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49.29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56385.299999999996</v>
      </c>
      <c r="C52" s="75">
        <f>MODELO!AH64</f>
        <v>28493.319200000002</v>
      </c>
      <c r="D52" s="75">
        <f>EXQUISITECES!AH64</f>
        <v>10283.2088</v>
      </c>
      <c r="E52" s="75">
        <f>HOYADA!AH64</f>
        <v>8523.3179999999993</v>
      </c>
      <c r="F52" s="75">
        <f>FARMASTOP!AH64</f>
        <v>3166.9220000000005</v>
      </c>
      <c r="G52" s="75">
        <f>BOCAS!AH64</f>
        <v>4043.4759999999997</v>
      </c>
      <c r="H52" s="75">
        <f>LAGUNETICA!AH64</f>
        <v>16012.320000000002</v>
      </c>
      <c r="I52" s="75">
        <f>SANANTONIO!AH64</f>
        <v>0</v>
      </c>
      <c r="J52" s="75">
        <f t="shared" si="0"/>
        <v>126907.86400000002</v>
      </c>
    </row>
    <row r="53" spans="1:10" x14ac:dyDescent="0.25">
      <c r="A53" s="56" t="s">
        <v>3</v>
      </c>
      <c r="B53" s="43">
        <f>B2</f>
        <v>56311.23</v>
      </c>
      <c r="C53" s="43">
        <f t="shared" ref="C53:I53" si="1">C2</f>
        <v>28527.64</v>
      </c>
      <c r="D53" s="43">
        <f t="shared" si="1"/>
        <v>10258.049999999999</v>
      </c>
      <c r="E53" s="43">
        <f t="shared" si="1"/>
        <v>8486.15</v>
      </c>
      <c r="F53" s="43">
        <f t="shared" si="1"/>
        <v>3104.25</v>
      </c>
      <c r="G53" s="43">
        <f t="shared" si="1"/>
        <v>4049.2</v>
      </c>
      <c r="H53" s="43">
        <f t="shared" si="1"/>
        <v>15988.990000000002</v>
      </c>
      <c r="I53" s="43">
        <f t="shared" si="1"/>
        <v>0</v>
      </c>
      <c r="J53" s="43">
        <f>J2</f>
        <v>126725.51</v>
      </c>
    </row>
    <row r="54" spans="1:10" x14ac:dyDescent="0.25">
      <c r="A54" s="58" t="s">
        <v>95</v>
      </c>
      <c r="B54" s="43">
        <f>+B52-B53</f>
        <v>74.069999999992433</v>
      </c>
      <c r="C54" s="43">
        <f t="shared" ref="C54:I54" si="2">+C52-C53</f>
        <v>-34.320799999997689</v>
      </c>
      <c r="D54" s="43">
        <f t="shared" si="2"/>
        <v>25.158800000001065</v>
      </c>
      <c r="E54" s="43">
        <f t="shared" si="2"/>
        <v>37.167999999999665</v>
      </c>
      <c r="F54" s="43">
        <f t="shared" si="2"/>
        <v>62.67200000000048</v>
      </c>
      <c r="G54" s="43">
        <f t="shared" si="2"/>
        <v>-5.7240000000001601</v>
      </c>
      <c r="H54" s="43">
        <f t="shared" si="2"/>
        <v>23.329999999999927</v>
      </c>
      <c r="I54" s="43">
        <f t="shared" si="2"/>
        <v>0</v>
      </c>
      <c r="J54" s="43">
        <f>+J52-J53</f>
        <v>182.35400000002119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AJ70" sqref="AJ7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44664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>
        <v>4.42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57</v>
      </c>
      <c r="D11" s="5" t="s">
        <v>58</v>
      </c>
      <c r="E11" s="5" t="s">
        <v>61</v>
      </c>
      <c r="F11" s="5" t="s">
        <v>63</v>
      </c>
      <c r="G11" s="5" t="s">
        <v>65</v>
      </c>
      <c r="H11" s="5" t="s">
        <v>75</v>
      </c>
      <c r="I11" s="5" t="s">
        <v>54</v>
      </c>
      <c r="J11" s="5" t="s">
        <v>56</v>
      </c>
      <c r="K11" s="5" t="s">
        <v>58</v>
      </c>
      <c r="L11" s="5" t="s">
        <v>60</v>
      </c>
      <c r="M11" s="5" t="s">
        <v>62</v>
      </c>
      <c r="N11" s="5" t="s">
        <v>64</v>
      </c>
      <c r="O11" s="5" t="s">
        <v>66</v>
      </c>
      <c r="P11" s="5" t="s">
        <v>72</v>
      </c>
      <c r="Q11" s="5" t="s">
        <v>76</v>
      </c>
      <c r="R11" s="5" t="s">
        <v>80</v>
      </c>
      <c r="S11" s="5" t="s">
        <v>72</v>
      </c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700.83</v>
      </c>
      <c r="C12" s="26">
        <v>3854.35</v>
      </c>
      <c r="D12" s="26">
        <v>3451.22</v>
      </c>
      <c r="E12" s="26">
        <v>2361.1999999999998</v>
      </c>
      <c r="F12" s="26">
        <v>2997.6</v>
      </c>
      <c r="G12" s="26">
        <v>1232.55</v>
      </c>
      <c r="H12" s="26">
        <v>350.98</v>
      </c>
      <c r="I12" s="26">
        <v>2234.12</v>
      </c>
      <c r="J12" s="26">
        <v>7177.76</v>
      </c>
      <c r="K12" s="26">
        <v>5082.58</v>
      </c>
      <c r="L12" s="26">
        <v>6075.04</v>
      </c>
      <c r="M12" s="26">
        <v>5716.36</v>
      </c>
      <c r="N12" s="26">
        <v>4595.6400000000003</v>
      </c>
      <c r="O12" s="26">
        <v>5160.26</v>
      </c>
      <c r="P12" s="26">
        <v>3806.31</v>
      </c>
      <c r="Q12" s="26">
        <v>421.52</v>
      </c>
      <c r="R12" s="26">
        <v>1092.9100000000001</v>
      </c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56311.23</v>
      </c>
      <c r="AI12" s="26">
        <v>55771.99</v>
      </c>
      <c r="AJ12" s="69">
        <f>+AI12-AH12</f>
        <v>-539.24000000000524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0</v>
      </c>
      <c r="C15" s="23"/>
      <c r="D15" s="23">
        <v>11.5</v>
      </c>
      <c r="E15" s="23"/>
      <c r="F15" s="23">
        <v>48.5</v>
      </c>
      <c r="G15" s="23">
        <v>42</v>
      </c>
      <c r="H15" s="23">
        <v>2</v>
      </c>
      <c r="I15" s="23">
        <v>95</v>
      </c>
      <c r="J15" s="23">
        <v>14.5</v>
      </c>
      <c r="K15" s="23">
        <v>271</v>
      </c>
      <c r="L15" s="23">
        <v>66.5</v>
      </c>
      <c r="M15" s="23">
        <v>54.5</v>
      </c>
      <c r="N15" s="23">
        <v>63</v>
      </c>
      <c r="O15" s="23">
        <v>80.5</v>
      </c>
      <c r="P15" s="23">
        <v>173</v>
      </c>
      <c r="Q15" s="23">
        <v>67.5</v>
      </c>
      <c r="R15" s="23">
        <v>14</v>
      </c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1003.5</v>
      </c>
    </row>
    <row r="16" spans="1:36" s="32" customFormat="1" x14ac:dyDescent="0.25">
      <c r="A16" s="30" t="s">
        <v>20</v>
      </c>
      <c r="B16" s="31">
        <v>99</v>
      </c>
      <c r="C16" s="31">
        <v>249</v>
      </c>
      <c r="D16" s="31">
        <v>228</v>
      </c>
      <c r="E16" s="31">
        <v>238</v>
      </c>
      <c r="F16" s="31"/>
      <c r="G16" s="31"/>
      <c r="H16" s="31"/>
      <c r="I16" s="31"/>
      <c r="J16" s="31">
        <v>848</v>
      </c>
      <c r="K16" s="31">
        <v>691</v>
      </c>
      <c r="L16" s="31">
        <v>624</v>
      </c>
      <c r="M16" s="31">
        <v>647</v>
      </c>
      <c r="N16" s="31"/>
      <c r="O16" s="31"/>
      <c r="P16" s="31">
        <v>226</v>
      </c>
      <c r="Q16" s="31"/>
      <c r="R16" s="31">
        <v>80</v>
      </c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3930</v>
      </c>
      <c r="AJ16" s="70"/>
    </row>
    <row r="17" spans="1:36" s="47" customFormat="1" x14ac:dyDescent="0.25">
      <c r="A17" s="46" t="s">
        <v>27</v>
      </c>
      <c r="B17" s="22">
        <f>B16*$B$8</f>
        <v>439.56000000000006</v>
      </c>
      <c r="C17" s="22">
        <f>C16*$B$8</f>
        <v>1105.5600000000002</v>
      </c>
      <c r="D17" s="22">
        <f t="shared" ref="D17:L17" si="2">D16*$B$8</f>
        <v>1012.32</v>
      </c>
      <c r="E17" s="22">
        <f t="shared" si="2"/>
        <v>1056.72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3765.1200000000003</v>
      </c>
      <c r="K17" s="22">
        <f t="shared" si="2"/>
        <v>3068.0400000000004</v>
      </c>
      <c r="L17" s="22">
        <f t="shared" si="2"/>
        <v>2770.5600000000004</v>
      </c>
      <c r="M17" s="22">
        <f t="shared" ref="M17:R17" si="3">M16*$B$8</f>
        <v>2872.6800000000003</v>
      </c>
      <c r="N17" s="22">
        <f t="shared" si="3"/>
        <v>0</v>
      </c>
      <c r="O17" s="22">
        <f t="shared" si="3"/>
        <v>0</v>
      </c>
      <c r="P17" s="22">
        <f t="shared" si="3"/>
        <v>1003.44</v>
      </c>
      <c r="Q17" s="22">
        <f t="shared" si="3"/>
        <v>0</v>
      </c>
      <c r="R17" s="22">
        <f t="shared" si="3"/>
        <v>355.20000000000005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17449.2</v>
      </c>
    </row>
    <row r="18" spans="1:36" s="32" customFormat="1" x14ac:dyDescent="0.25">
      <c r="A18" s="30" t="s">
        <v>23</v>
      </c>
      <c r="B18" s="33"/>
      <c r="C18" s="33">
        <v>110</v>
      </c>
      <c r="D18" s="33">
        <v>10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120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486.2</v>
      </c>
      <c r="D19" s="22">
        <f t="shared" si="5"/>
        <v>44.2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530.4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99</v>
      </c>
      <c r="C22" s="20">
        <f t="shared" ref="C22:L22" si="11">+C16+C18+C20</f>
        <v>359</v>
      </c>
      <c r="D22" s="20">
        <f t="shared" si="11"/>
        <v>238</v>
      </c>
      <c r="E22" s="20">
        <f t="shared" si="11"/>
        <v>238</v>
      </c>
      <c r="F22" s="20">
        <f t="shared" si="11"/>
        <v>0</v>
      </c>
      <c r="G22" s="20">
        <f t="shared" si="11"/>
        <v>0</v>
      </c>
      <c r="H22" s="20">
        <f t="shared" si="11"/>
        <v>0</v>
      </c>
      <c r="I22" s="20">
        <f t="shared" si="11"/>
        <v>0</v>
      </c>
      <c r="J22" s="20">
        <f t="shared" si="11"/>
        <v>848</v>
      </c>
      <c r="K22" s="20">
        <f t="shared" si="11"/>
        <v>691</v>
      </c>
      <c r="L22" s="20">
        <f t="shared" si="11"/>
        <v>624</v>
      </c>
      <c r="M22" s="20">
        <f t="shared" ref="M22:S22" si="12">+M16+M18+M20</f>
        <v>647</v>
      </c>
      <c r="N22" s="20">
        <f t="shared" si="12"/>
        <v>0</v>
      </c>
      <c r="O22" s="20">
        <f t="shared" si="12"/>
        <v>0</v>
      </c>
      <c r="P22" s="20">
        <f t="shared" si="12"/>
        <v>226</v>
      </c>
      <c r="Q22" s="20">
        <f t="shared" si="12"/>
        <v>0</v>
      </c>
      <c r="R22" s="20">
        <f t="shared" si="12"/>
        <v>80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4050</v>
      </c>
    </row>
    <row r="23" spans="1:36" s="47" customFormat="1" x14ac:dyDescent="0.25">
      <c r="A23" s="48" t="s">
        <v>26</v>
      </c>
      <c r="B23" s="19">
        <f>+B17+B19+B21</f>
        <v>439.56000000000006</v>
      </c>
      <c r="C23" s="19">
        <f t="shared" ref="C23:L23" si="14">+C17+C19+C21</f>
        <v>1591.7600000000002</v>
      </c>
      <c r="D23" s="19">
        <f t="shared" si="14"/>
        <v>1056.52</v>
      </c>
      <c r="E23" s="19">
        <f t="shared" si="14"/>
        <v>1056.72</v>
      </c>
      <c r="F23" s="19">
        <f t="shared" si="14"/>
        <v>0</v>
      </c>
      <c r="G23" s="19">
        <f t="shared" si="14"/>
        <v>0</v>
      </c>
      <c r="H23" s="19">
        <f t="shared" si="14"/>
        <v>0</v>
      </c>
      <c r="I23" s="19">
        <f t="shared" si="14"/>
        <v>0</v>
      </c>
      <c r="J23" s="19">
        <f t="shared" si="14"/>
        <v>3765.1200000000003</v>
      </c>
      <c r="K23" s="19">
        <f t="shared" si="14"/>
        <v>3068.0400000000004</v>
      </c>
      <c r="L23" s="19">
        <f t="shared" si="14"/>
        <v>2770.5600000000004</v>
      </c>
      <c r="M23" s="19">
        <f t="shared" ref="M23:S23" si="15">+M17+M19+M21</f>
        <v>2872.6800000000003</v>
      </c>
      <c r="N23" s="19">
        <f t="shared" si="15"/>
        <v>0</v>
      </c>
      <c r="O23" s="19">
        <f t="shared" si="15"/>
        <v>0</v>
      </c>
      <c r="P23" s="19">
        <f t="shared" si="15"/>
        <v>1003.44</v>
      </c>
      <c r="Q23" s="19">
        <f t="shared" si="15"/>
        <v>0</v>
      </c>
      <c r="R23" s="19">
        <f t="shared" si="15"/>
        <v>355.20000000000005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17979.600000000002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/>
      <c r="C32" s="36">
        <v>111.53</v>
      </c>
      <c r="D32" s="36">
        <v>46.2</v>
      </c>
      <c r="E32" s="36">
        <v>38.44</v>
      </c>
      <c r="F32" s="36"/>
      <c r="G32" s="36"/>
      <c r="H32" s="36"/>
      <c r="I32" s="36"/>
      <c r="J32" s="36">
        <v>10</v>
      </c>
      <c r="K32" s="36"/>
      <c r="L32" s="36">
        <v>81.14</v>
      </c>
      <c r="M32" s="37">
        <v>30</v>
      </c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317.31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495.19320000000005</v>
      </c>
      <c r="D33" s="22">
        <f t="shared" si="30"/>
        <v>205.12800000000004</v>
      </c>
      <c r="E33" s="22">
        <f t="shared" si="30"/>
        <v>170.67359999999999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44.400000000000006</v>
      </c>
      <c r="K33" s="22">
        <f t="shared" si="30"/>
        <v>0</v>
      </c>
      <c r="L33" s="22">
        <f t="shared" si="30"/>
        <v>360.26160000000004</v>
      </c>
      <c r="M33" s="22">
        <f t="shared" ref="M33:R33" si="31">M32*$B$8</f>
        <v>133.20000000000002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1408.8564000000001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111.53</v>
      </c>
      <c r="D38" s="20">
        <f t="shared" si="39"/>
        <v>46.2</v>
      </c>
      <c r="E38" s="20">
        <f t="shared" si="39"/>
        <v>38.44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10</v>
      </c>
      <c r="K38" s="20">
        <f t="shared" si="39"/>
        <v>0</v>
      </c>
      <c r="L38" s="20">
        <f t="shared" si="39"/>
        <v>81.14</v>
      </c>
      <c r="M38" s="20">
        <f t="shared" ref="M38:S38" si="40">+M32+M34+M36</f>
        <v>30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317.31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495.19320000000005</v>
      </c>
      <c r="D39" s="19">
        <f t="shared" si="42"/>
        <v>205.12800000000004</v>
      </c>
      <c r="E39" s="19">
        <f t="shared" si="42"/>
        <v>170.67359999999999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44.400000000000006</v>
      </c>
      <c r="K39" s="19">
        <f t="shared" si="42"/>
        <v>0</v>
      </c>
      <c r="L39" s="19">
        <f t="shared" si="42"/>
        <v>360.26160000000004</v>
      </c>
      <c r="M39" s="19">
        <f t="shared" ref="M39:S39" si="43">+M33+M35+M37</f>
        <v>133.20000000000002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1408.8564000000001</v>
      </c>
    </row>
    <row r="40" spans="1:34" x14ac:dyDescent="0.25">
      <c r="A40" s="13" t="s">
        <v>43</v>
      </c>
      <c r="B40" s="36"/>
      <c r="C40" s="36"/>
      <c r="D40" s="36">
        <v>4.43</v>
      </c>
      <c r="E40" s="36">
        <v>17.79</v>
      </c>
      <c r="F40" s="36"/>
      <c r="G40" s="36"/>
      <c r="H40" s="36"/>
      <c r="I40" s="36"/>
      <c r="J40" s="36"/>
      <c r="K40" s="36"/>
      <c r="L40" s="36">
        <v>83.9</v>
      </c>
      <c r="M40" s="36">
        <v>177.07</v>
      </c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283.19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19.6692</v>
      </c>
      <c r="E41" s="22">
        <f t="shared" si="45"/>
        <v>78.9876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0</v>
      </c>
      <c r="L41" s="22">
        <f t="shared" si="45"/>
        <v>372.51600000000008</v>
      </c>
      <c r="M41" s="22">
        <f t="shared" ref="M41:R41" si="46">M40*$B$8</f>
        <v>786.19080000000008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1257.3636000000001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4.43</v>
      </c>
      <c r="E46" s="20">
        <f t="shared" si="54"/>
        <v>17.79</v>
      </c>
      <c r="F46" s="20">
        <f t="shared" si="54"/>
        <v>0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0</v>
      </c>
      <c r="K46" s="20">
        <f t="shared" si="54"/>
        <v>0</v>
      </c>
      <c r="L46" s="20">
        <f t="shared" si="54"/>
        <v>83.9</v>
      </c>
      <c r="M46" s="20">
        <f t="shared" ref="M46:S46" si="55">+M40+M42+M44</f>
        <v>177.07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283.19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19.6692</v>
      </c>
      <c r="E47" s="19">
        <f t="shared" si="57"/>
        <v>78.9876</v>
      </c>
      <c r="F47" s="19">
        <f t="shared" si="57"/>
        <v>0</v>
      </c>
      <c r="G47" s="19">
        <f t="shared" si="57"/>
        <v>0</v>
      </c>
      <c r="H47" s="19">
        <f t="shared" si="57"/>
        <v>0</v>
      </c>
      <c r="I47" s="19">
        <f t="shared" si="57"/>
        <v>0</v>
      </c>
      <c r="J47" s="19">
        <f t="shared" si="57"/>
        <v>0</v>
      </c>
      <c r="K47" s="19">
        <f t="shared" si="57"/>
        <v>0</v>
      </c>
      <c r="L47" s="19">
        <f t="shared" si="57"/>
        <v>372.51600000000008</v>
      </c>
      <c r="M47" s="19">
        <f t="shared" ref="M47:S47" si="58">+M41+M43+M45</f>
        <v>786.19080000000008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1257.3636000000001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256.39</v>
      </c>
      <c r="C49" s="44">
        <v>1042.56</v>
      </c>
      <c r="D49" s="44">
        <v>1688.1</v>
      </c>
      <c r="E49" s="44">
        <v>1042.46</v>
      </c>
      <c r="F49" s="44">
        <v>2879.24</v>
      </c>
      <c r="G49" s="44">
        <v>1190.6199999999999</v>
      </c>
      <c r="H49" s="44">
        <v>349.02</v>
      </c>
      <c r="I49" s="44">
        <v>1687.2</v>
      </c>
      <c r="J49" s="44">
        <v>2282.5</v>
      </c>
      <c r="K49" s="44">
        <v>1144.75</v>
      </c>
      <c r="L49" s="44">
        <v>1509.46</v>
      </c>
      <c r="M49" s="45">
        <v>1793.92</v>
      </c>
      <c r="N49" s="45">
        <v>3765.7</v>
      </c>
      <c r="O49" s="45">
        <v>3333.8</v>
      </c>
      <c r="P49" s="45">
        <v>2609.58</v>
      </c>
      <c r="Q49" s="45">
        <v>354.15</v>
      </c>
      <c r="R49" s="45">
        <v>625.04999999999995</v>
      </c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27554.500000000004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21.31</v>
      </c>
      <c r="C53" s="44">
        <v>400.01</v>
      </c>
      <c r="D53" s="44">
        <v>380.58</v>
      </c>
      <c r="E53" s="44"/>
      <c r="F53" s="44"/>
      <c r="G53" s="44"/>
      <c r="H53" s="44"/>
      <c r="I53" s="44">
        <v>442.58</v>
      </c>
      <c r="J53" s="44">
        <v>723.31</v>
      </c>
      <c r="K53" s="44">
        <v>455.49</v>
      </c>
      <c r="L53" s="44">
        <v>741.28</v>
      </c>
      <c r="M53" s="45"/>
      <c r="N53" s="45"/>
      <c r="O53" s="45">
        <v>1227.51</v>
      </c>
      <c r="P53" s="45"/>
      <c r="Q53" s="45"/>
      <c r="R53" s="45">
        <v>123.55</v>
      </c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4515.62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0</v>
      </c>
    </row>
    <row r="55" spans="1:34" x14ac:dyDescent="0.25">
      <c r="A55" s="17" t="s">
        <v>52</v>
      </c>
      <c r="B55" s="44"/>
      <c r="C55" s="44">
        <v>343.4</v>
      </c>
      <c r="D55" s="44">
        <v>89.87</v>
      </c>
      <c r="E55" s="44">
        <v>19.57</v>
      </c>
      <c r="F55" s="44">
        <v>69.709999999999994</v>
      </c>
      <c r="G55" s="44"/>
      <c r="H55" s="44"/>
      <c r="I55" s="44"/>
      <c r="J55" s="44">
        <v>363.12</v>
      </c>
      <c r="K55" s="44">
        <v>138.44</v>
      </c>
      <c r="L55" s="44">
        <v>258.91000000000003</v>
      </c>
      <c r="M55" s="45">
        <v>75.06</v>
      </c>
      <c r="N55" s="45">
        <v>767.84</v>
      </c>
      <c r="O55" s="45">
        <v>519.29</v>
      </c>
      <c r="P55" s="45">
        <v>20.65</v>
      </c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2665.86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717.26</v>
      </c>
      <c r="C64" s="53">
        <f t="shared" ref="C64:AG64" si="61">+C15+C23+C31+C39+C47+C48+C49+C50+C51+C52+C53+C54+C55+C56+C57+C58+C59+C60+C61+C62+C63</f>
        <v>3872.9232000000006</v>
      </c>
      <c r="D64" s="53">
        <f t="shared" si="61"/>
        <v>3451.3671999999997</v>
      </c>
      <c r="E64" s="53">
        <f t="shared" si="61"/>
        <v>2368.4112</v>
      </c>
      <c r="F64" s="53">
        <f t="shared" si="61"/>
        <v>2997.45</v>
      </c>
      <c r="G64" s="53">
        <f t="shared" si="61"/>
        <v>1232.6199999999999</v>
      </c>
      <c r="H64" s="53">
        <f t="shared" si="61"/>
        <v>351.02</v>
      </c>
      <c r="I64" s="53">
        <f t="shared" si="61"/>
        <v>2224.7800000000002</v>
      </c>
      <c r="J64" s="53">
        <f t="shared" si="61"/>
        <v>7192.95</v>
      </c>
      <c r="K64" s="53">
        <f t="shared" si="61"/>
        <v>5077.72</v>
      </c>
      <c r="L64" s="53">
        <f t="shared" si="61"/>
        <v>6079.4875999999995</v>
      </c>
      <c r="M64" s="53">
        <f t="shared" si="61"/>
        <v>5715.5508000000009</v>
      </c>
      <c r="N64" s="53">
        <f t="shared" si="61"/>
        <v>4596.54</v>
      </c>
      <c r="O64" s="53">
        <f t="shared" si="61"/>
        <v>5161.1000000000004</v>
      </c>
      <c r="P64" s="53">
        <f t="shared" si="61"/>
        <v>3806.67</v>
      </c>
      <c r="Q64" s="53">
        <f t="shared" si="61"/>
        <v>421.65</v>
      </c>
      <c r="R64" s="53">
        <f t="shared" si="61"/>
        <v>1117.8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56385.299999999996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3 D</v>
      </c>
      <c r="D66" s="55" t="str">
        <f t="shared" ref="D66:AG66" si="62">D11</f>
        <v>CAJA 3 N</v>
      </c>
      <c r="E66" s="55" t="str">
        <f t="shared" si="62"/>
        <v>CAJA 5 D</v>
      </c>
      <c r="F66" s="55" t="str">
        <f t="shared" si="62"/>
        <v>CAJA 6 D</v>
      </c>
      <c r="G66" s="55" t="str">
        <f t="shared" si="62"/>
        <v>CAJA 7 D</v>
      </c>
      <c r="H66" s="55" t="str">
        <f t="shared" si="62"/>
        <v>CAJA 12 D</v>
      </c>
      <c r="I66" s="55" t="str">
        <f t="shared" si="62"/>
        <v>CAJA 1 N</v>
      </c>
      <c r="J66" s="55" t="str">
        <f t="shared" si="62"/>
        <v>CAJA 2 N</v>
      </c>
      <c r="K66" s="55" t="str">
        <f t="shared" si="62"/>
        <v>CAJA 3 N</v>
      </c>
      <c r="L66" s="55" t="str">
        <f t="shared" si="62"/>
        <v>CAJA 4 N</v>
      </c>
      <c r="M66" s="55" t="str">
        <f t="shared" si="62"/>
        <v>CAJA 5 N</v>
      </c>
      <c r="N66" s="55" t="str">
        <f t="shared" si="62"/>
        <v>CAJA 6 N</v>
      </c>
      <c r="O66" s="55" t="str">
        <f t="shared" si="62"/>
        <v>CAJA 7 N</v>
      </c>
      <c r="P66" s="55" t="str">
        <f t="shared" si="62"/>
        <v>CAJA 10 N</v>
      </c>
      <c r="Q66" s="55" t="str">
        <f t="shared" si="62"/>
        <v>CAJA 12 N</v>
      </c>
      <c r="R66" s="55" t="str">
        <f t="shared" si="62"/>
        <v>CAJA 14 N</v>
      </c>
      <c r="S66" s="55" t="str">
        <f t="shared" si="62"/>
        <v>CAJA 10 N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700.83</v>
      </c>
      <c r="C67" s="57">
        <f t="shared" ref="C67:L67" si="63">C12</f>
        <v>3854.35</v>
      </c>
      <c r="D67" s="57">
        <f t="shared" si="63"/>
        <v>3451.22</v>
      </c>
      <c r="E67" s="57">
        <f t="shared" si="63"/>
        <v>2361.1999999999998</v>
      </c>
      <c r="F67" s="57">
        <f t="shared" si="63"/>
        <v>2997.6</v>
      </c>
      <c r="G67" s="57">
        <f t="shared" si="63"/>
        <v>1232.55</v>
      </c>
      <c r="H67" s="57">
        <f t="shared" si="63"/>
        <v>350.98</v>
      </c>
      <c r="I67" s="57">
        <f t="shared" si="63"/>
        <v>2234.12</v>
      </c>
      <c r="J67" s="57">
        <f t="shared" si="63"/>
        <v>7177.76</v>
      </c>
      <c r="K67" s="57">
        <f t="shared" si="63"/>
        <v>5082.58</v>
      </c>
      <c r="L67" s="57">
        <f t="shared" si="63"/>
        <v>6075.04</v>
      </c>
      <c r="M67" s="57">
        <f t="shared" ref="M67:AG67" si="64">M12</f>
        <v>5716.36</v>
      </c>
      <c r="N67" s="57">
        <f t="shared" si="64"/>
        <v>4595.6400000000003</v>
      </c>
      <c r="O67" s="57">
        <f t="shared" si="64"/>
        <v>5160.26</v>
      </c>
      <c r="P67" s="57">
        <f t="shared" si="64"/>
        <v>3806.31</v>
      </c>
      <c r="Q67" s="57">
        <f t="shared" si="64"/>
        <v>421.52</v>
      </c>
      <c r="R67" s="57">
        <f t="shared" si="64"/>
        <v>1092.9100000000001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56311.23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700.83</v>
      </c>
      <c r="C69" s="59">
        <f t="shared" ref="C69:L69" si="67">+C67+C68</f>
        <v>3854.35</v>
      </c>
      <c r="D69" s="59">
        <f t="shared" si="67"/>
        <v>3451.22</v>
      </c>
      <c r="E69" s="59">
        <f t="shared" si="67"/>
        <v>2361.1999999999998</v>
      </c>
      <c r="F69" s="59">
        <f t="shared" si="67"/>
        <v>2997.6</v>
      </c>
      <c r="G69" s="59">
        <f t="shared" si="67"/>
        <v>1232.55</v>
      </c>
      <c r="H69" s="59">
        <f t="shared" si="67"/>
        <v>350.98</v>
      </c>
      <c r="I69" s="59">
        <f t="shared" si="67"/>
        <v>2234.12</v>
      </c>
      <c r="J69" s="59">
        <f t="shared" si="67"/>
        <v>7177.76</v>
      </c>
      <c r="K69" s="59">
        <f t="shared" si="67"/>
        <v>5082.58</v>
      </c>
      <c r="L69" s="59">
        <f t="shared" si="67"/>
        <v>6075.04</v>
      </c>
      <c r="M69" s="59">
        <f t="shared" ref="M69:AG69" si="68">+M67+M68</f>
        <v>5716.36</v>
      </c>
      <c r="N69" s="59">
        <f t="shared" si="68"/>
        <v>4595.6400000000003</v>
      </c>
      <c r="O69" s="59">
        <f t="shared" si="68"/>
        <v>5160.26</v>
      </c>
      <c r="P69" s="59">
        <f t="shared" si="68"/>
        <v>3806.31</v>
      </c>
      <c r="Q69" s="59">
        <f t="shared" si="68"/>
        <v>421.52</v>
      </c>
      <c r="R69" s="59">
        <f t="shared" si="68"/>
        <v>1092.9100000000001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56311.23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16.42999999999995</v>
      </c>
      <c r="C70" s="57">
        <f t="shared" si="69"/>
        <v>18.573200000000725</v>
      </c>
      <c r="D70" s="57">
        <f t="shared" si="69"/>
        <v>0.14719999999988431</v>
      </c>
      <c r="E70" s="57">
        <f t="shared" si="69"/>
        <v>7.2112000000001899</v>
      </c>
      <c r="F70" s="57">
        <f t="shared" si="69"/>
        <v>-0.15000000000009095</v>
      </c>
      <c r="G70" s="57">
        <f t="shared" si="69"/>
        <v>6.9999999999936335E-2</v>
      </c>
      <c r="H70" s="57">
        <f t="shared" si="69"/>
        <v>3.999999999996362E-2</v>
      </c>
      <c r="I70" s="57">
        <f t="shared" si="69"/>
        <v>-9.3399999999996908</v>
      </c>
      <c r="J70" s="57">
        <f t="shared" si="69"/>
        <v>15.1899999999996</v>
      </c>
      <c r="K70" s="57">
        <f t="shared" si="69"/>
        <v>-4.8599999999996726</v>
      </c>
      <c r="L70" s="57">
        <f t="shared" si="69"/>
        <v>4.4475999999995111</v>
      </c>
      <c r="M70" s="57">
        <f t="shared" ref="M70:AG70" si="70">+M64-M69</f>
        <v>-0.809199999998782</v>
      </c>
      <c r="N70" s="57">
        <f t="shared" si="70"/>
        <v>0.8999999999996362</v>
      </c>
      <c r="O70" s="57">
        <f t="shared" si="70"/>
        <v>0.84000000000014552</v>
      </c>
      <c r="P70" s="57">
        <f t="shared" si="70"/>
        <v>0.36000000000012733</v>
      </c>
      <c r="Q70" s="57">
        <f t="shared" si="70"/>
        <v>0.12999999999999545</v>
      </c>
      <c r="R70" s="57">
        <f t="shared" si="70"/>
        <v>24.889999999999873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74.070000000001301</v>
      </c>
    </row>
    <row r="71" spans="1:34" ht="101.25" customHeight="1" x14ac:dyDescent="0.25">
      <c r="A71" s="77" t="s">
        <v>96</v>
      </c>
      <c r="B71" s="14" t="s">
        <v>127</v>
      </c>
      <c r="C71" s="14" t="s">
        <v>128</v>
      </c>
      <c r="D71" s="14"/>
      <c r="E71" s="14" t="s">
        <v>130</v>
      </c>
      <c r="F71" s="14"/>
      <c r="G71" s="14"/>
      <c r="H71" s="14"/>
      <c r="I71" s="14" t="s">
        <v>131</v>
      </c>
      <c r="J71" s="14"/>
      <c r="K71" s="14" t="s">
        <v>132</v>
      </c>
      <c r="L71" s="14"/>
      <c r="M71" s="29"/>
      <c r="N71" s="29"/>
      <c r="O71" s="29"/>
      <c r="P71" s="29"/>
      <c r="Q71" s="29"/>
      <c r="R71" s="29" t="s">
        <v>133</v>
      </c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C72" s="12" t="s">
        <v>129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B15" sqref="B1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44664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>
        <v>4.42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67</v>
      </c>
      <c r="H11" s="5" t="s">
        <v>69</v>
      </c>
      <c r="I11" s="5" t="s">
        <v>54</v>
      </c>
      <c r="J11" s="5" t="s">
        <v>56</v>
      </c>
      <c r="K11" s="5" t="s">
        <v>58</v>
      </c>
      <c r="L11" s="5" t="s">
        <v>60</v>
      </c>
      <c r="M11" s="5" t="s">
        <v>62</v>
      </c>
      <c r="N11" s="5" t="s">
        <v>68</v>
      </c>
      <c r="O11" s="5" t="s">
        <v>70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1891.18</v>
      </c>
      <c r="C12" s="26">
        <v>1962.66</v>
      </c>
      <c r="D12" s="26">
        <v>1011.4</v>
      </c>
      <c r="E12" s="26">
        <v>853.86</v>
      </c>
      <c r="F12" s="26">
        <v>629.03</v>
      </c>
      <c r="G12" s="26">
        <v>925.75</v>
      </c>
      <c r="H12" s="26">
        <v>1040.24</v>
      </c>
      <c r="I12" s="26">
        <v>4786.21</v>
      </c>
      <c r="J12" s="26">
        <v>5630.96</v>
      </c>
      <c r="K12" s="26">
        <v>327.81</v>
      </c>
      <c r="L12" s="26">
        <v>2426.79</v>
      </c>
      <c r="M12" s="26">
        <v>1886.79</v>
      </c>
      <c r="N12" s="26">
        <v>1455.73</v>
      </c>
      <c r="O12" s="26">
        <v>3699.23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28527.64</v>
      </c>
      <c r="AI12" s="26">
        <v>28269.71</v>
      </c>
      <c r="AJ12" s="69">
        <f>+AI12-AH12</f>
        <v>-257.93000000000029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>
        <v>24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24</v>
      </c>
      <c r="AI14" s="26"/>
      <c r="AJ14" s="69">
        <f>+AI14-AH14</f>
        <v>-24</v>
      </c>
    </row>
    <row r="15" spans="1:36" x14ac:dyDescent="0.25">
      <c r="A15" s="13" t="s">
        <v>0</v>
      </c>
      <c r="B15" s="23">
        <v>150</v>
      </c>
      <c r="C15" s="23">
        <v>21.7</v>
      </c>
      <c r="D15" s="23">
        <v>89</v>
      </c>
      <c r="E15" s="23">
        <v>19.7</v>
      </c>
      <c r="F15" s="23">
        <v>52.2</v>
      </c>
      <c r="G15" s="23">
        <v>64</v>
      </c>
      <c r="H15" s="23">
        <v>18.5</v>
      </c>
      <c r="I15" s="23">
        <v>0</v>
      </c>
      <c r="J15" s="23"/>
      <c r="K15" s="23">
        <v>25</v>
      </c>
      <c r="L15" s="23">
        <v>187.5</v>
      </c>
      <c r="M15" s="23">
        <v>144</v>
      </c>
      <c r="N15" s="23">
        <v>181</v>
      </c>
      <c r="O15" s="23">
        <v>22</v>
      </c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974.59999999999991</v>
      </c>
    </row>
    <row r="16" spans="1:36" s="32" customFormat="1" x14ac:dyDescent="0.25">
      <c r="A16" s="30" t="s">
        <v>20</v>
      </c>
      <c r="B16" s="31">
        <v>125</v>
      </c>
      <c r="C16" s="31">
        <v>151</v>
      </c>
      <c r="D16" s="31">
        <v>0</v>
      </c>
      <c r="E16" s="31">
        <v>0</v>
      </c>
      <c r="F16" s="31">
        <v>0</v>
      </c>
      <c r="G16" s="31">
        <v>0</v>
      </c>
      <c r="H16" s="31">
        <v>41</v>
      </c>
      <c r="I16" s="31">
        <v>502</v>
      </c>
      <c r="J16" s="31">
        <v>865</v>
      </c>
      <c r="K16" s="31"/>
      <c r="L16" s="31"/>
      <c r="M16" s="31"/>
      <c r="N16" s="31"/>
      <c r="O16" s="31">
        <v>401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2085</v>
      </c>
      <c r="AJ16" s="70"/>
    </row>
    <row r="17" spans="1:36" s="47" customFormat="1" x14ac:dyDescent="0.25">
      <c r="A17" s="46" t="s">
        <v>27</v>
      </c>
      <c r="B17" s="22">
        <f>B16*$B$8</f>
        <v>555</v>
      </c>
      <c r="C17" s="22">
        <f>C16*$B$8</f>
        <v>670.44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182.04000000000002</v>
      </c>
      <c r="I17" s="22">
        <f t="shared" si="2"/>
        <v>2228.88</v>
      </c>
      <c r="J17" s="22">
        <f t="shared" si="2"/>
        <v>3840.6000000000004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1780.44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9257.4000000000015</v>
      </c>
    </row>
    <row r="18" spans="1:36" s="32" customFormat="1" x14ac:dyDescent="0.25">
      <c r="A18" s="30" t="s">
        <v>23</v>
      </c>
      <c r="B18" s="33">
        <v>22</v>
      </c>
      <c r="C18" s="33">
        <v>23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45</v>
      </c>
      <c r="AJ18" s="70"/>
    </row>
    <row r="19" spans="1:36" s="47" customFormat="1" x14ac:dyDescent="0.25">
      <c r="A19" s="46" t="s">
        <v>27</v>
      </c>
      <c r="B19" s="22">
        <f>B18*$B$9</f>
        <v>97.24</v>
      </c>
      <c r="C19" s="22">
        <f t="shared" ref="C19:AG19" si="3">C18*$B$9</f>
        <v>101.66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198.89999999999998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147</v>
      </c>
      <c r="C22" s="20">
        <f t="shared" ref="C22:AG23" si="5">+C16+C18+C20</f>
        <v>174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41</v>
      </c>
      <c r="I22" s="20">
        <f t="shared" si="5"/>
        <v>502</v>
      </c>
      <c r="J22" s="20">
        <f t="shared" si="5"/>
        <v>865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401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2130</v>
      </c>
    </row>
    <row r="23" spans="1:36" s="47" customFormat="1" x14ac:dyDescent="0.25">
      <c r="A23" s="48" t="s">
        <v>26</v>
      </c>
      <c r="B23" s="19">
        <f>+B17+B19+B21</f>
        <v>652.24</v>
      </c>
      <c r="C23" s="19">
        <f t="shared" si="5"/>
        <v>772.1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182.04000000000002</v>
      </c>
      <c r="I23" s="19">
        <f t="shared" si="5"/>
        <v>2228.88</v>
      </c>
      <c r="J23" s="19">
        <f t="shared" si="5"/>
        <v>3840.6000000000004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1780.44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9456.3000000000011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>
        <v>40</v>
      </c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40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177.60000000000002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177.60000000000002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40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40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177.60000000000002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177.60000000000002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>
        <v>38.68</v>
      </c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38.68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171.73920000000001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171.73920000000001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38.68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38.68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171.73920000000001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171.73920000000001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948.12</v>
      </c>
      <c r="C49" s="44">
        <v>927.07</v>
      </c>
      <c r="D49" s="44">
        <v>820.3</v>
      </c>
      <c r="E49" s="44">
        <v>555.76</v>
      </c>
      <c r="F49" s="44">
        <v>576.55999999999995</v>
      </c>
      <c r="G49" s="44">
        <v>590.94000000000005</v>
      </c>
      <c r="H49" s="44">
        <v>646.13</v>
      </c>
      <c r="I49" s="44">
        <v>1503.79</v>
      </c>
      <c r="J49" s="44">
        <v>1165.56</v>
      </c>
      <c r="K49" s="44">
        <v>256.85000000000002</v>
      </c>
      <c r="L49" s="44">
        <v>1631.7</v>
      </c>
      <c r="M49" s="45">
        <v>1519.11</v>
      </c>
      <c r="N49" s="45">
        <v>1178.4100000000001</v>
      </c>
      <c r="O49" s="45">
        <v>1218.6600000000001</v>
      </c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13538.960000000001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>
        <v>273.95</v>
      </c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273.95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>
        <v>12.96</v>
      </c>
      <c r="D52" s="44"/>
      <c r="E52" s="44"/>
      <c r="F52" s="44"/>
      <c r="G52" s="44"/>
      <c r="H52" s="44"/>
      <c r="I52" s="44">
        <v>93</v>
      </c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105.96000000000001</v>
      </c>
    </row>
    <row r="53" spans="1:34" x14ac:dyDescent="0.25">
      <c r="A53" s="17" t="s">
        <v>18</v>
      </c>
      <c r="B53" s="44">
        <v>118.87</v>
      </c>
      <c r="C53" s="44">
        <v>121.1</v>
      </c>
      <c r="D53" s="44">
        <v>37.659999999999997</v>
      </c>
      <c r="E53" s="44">
        <v>191.07</v>
      </c>
      <c r="F53" s="44">
        <v>0</v>
      </c>
      <c r="G53" s="44"/>
      <c r="H53" s="44">
        <v>196.88</v>
      </c>
      <c r="I53" s="44">
        <v>711.94</v>
      </c>
      <c r="J53" s="44">
        <v>538.78</v>
      </c>
      <c r="K53" s="44">
        <v>45.67</v>
      </c>
      <c r="L53" s="44">
        <v>589.45000000000005</v>
      </c>
      <c r="M53" s="45"/>
      <c r="N53" s="45"/>
      <c r="O53" s="45">
        <v>328.89</v>
      </c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2880.31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25.07</v>
      </c>
      <c r="C55" s="44">
        <v>131.44999999999999</v>
      </c>
      <c r="D55" s="44">
        <v>64.819999999999993</v>
      </c>
      <c r="E55" s="44">
        <v>87.87</v>
      </c>
      <c r="F55" s="44"/>
      <c r="G55" s="44"/>
      <c r="H55" s="44"/>
      <c r="I55" s="44">
        <v>23.35</v>
      </c>
      <c r="J55" s="44">
        <v>101</v>
      </c>
      <c r="K55" s="44"/>
      <c r="L55" s="44">
        <v>17.82</v>
      </c>
      <c r="M55" s="45">
        <v>226.21</v>
      </c>
      <c r="N55" s="45">
        <v>95.3</v>
      </c>
      <c r="O55" s="45">
        <v>91.72</v>
      </c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864.61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>
        <v>49.29</v>
      </c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49.29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1894.3</v>
      </c>
      <c r="C64" s="53">
        <f t="shared" ref="C64:AG64" si="21">+C15+C23+C31+C39+C47+C48+C49+C50+C51+C52+C53+C54+C55+C56+C57+C58+C59+C60+C61+C62+C63</f>
        <v>1986.38</v>
      </c>
      <c r="D64" s="53">
        <f t="shared" si="21"/>
        <v>1011.78</v>
      </c>
      <c r="E64" s="53">
        <f t="shared" si="21"/>
        <v>854.4</v>
      </c>
      <c r="F64" s="53">
        <f t="shared" si="21"/>
        <v>628.76</v>
      </c>
      <c r="G64" s="53">
        <f t="shared" si="21"/>
        <v>928.8900000000001</v>
      </c>
      <c r="H64" s="53">
        <f t="shared" si="21"/>
        <v>1043.5500000000002</v>
      </c>
      <c r="I64" s="53">
        <f t="shared" si="21"/>
        <v>4787.8500000000004</v>
      </c>
      <c r="J64" s="53">
        <f t="shared" si="21"/>
        <v>5645.94</v>
      </c>
      <c r="K64" s="53">
        <f t="shared" si="21"/>
        <v>327.52000000000004</v>
      </c>
      <c r="L64" s="53">
        <f t="shared" si="21"/>
        <v>2426.4700000000003</v>
      </c>
      <c r="M64" s="53">
        <f t="shared" si="21"/>
        <v>1889.32</v>
      </c>
      <c r="N64" s="53">
        <f t="shared" si="21"/>
        <v>1454.71</v>
      </c>
      <c r="O64" s="53">
        <f t="shared" si="21"/>
        <v>3613.4492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28493.319200000002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5 D</v>
      </c>
      <c r="G66" s="55" t="str">
        <f t="shared" si="22"/>
        <v>CAJA 8 D</v>
      </c>
      <c r="H66" s="55" t="str">
        <f t="shared" si="22"/>
        <v>CAJA 9 D</v>
      </c>
      <c r="I66" s="55" t="str">
        <f t="shared" si="22"/>
        <v>CAJA 1 N</v>
      </c>
      <c r="J66" s="55" t="str">
        <f t="shared" si="22"/>
        <v>CAJA 2 N</v>
      </c>
      <c r="K66" s="55" t="str">
        <f t="shared" si="22"/>
        <v>CAJA 3 N</v>
      </c>
      <c r="L66" s="55" t="str">
        <f t="shared" si="22"/>
        <v>CAJA 4 N</v>
      </c>
      <c r="M66" s="55" t="str">
        <f t="shared" si="22"/>
        <v>CAJA 5 N</v>
      </c>
      <c r="N66" s="55" t="str">
        <f t="shared" si="22"/>
        <v>CAJA 8 N</v>
      </c>
      <c r="O66" s="55" t="str">
        <f t="shared" si="22"/>
        <v>CAJA 9 N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1891.18</v>
      </c>
      <c r="C67" s="57">
        <f t="shared" ref="C67:L67" si="23">C12</f>
        <v>1962.66</v>
      </c>
      <c r="D67" s="57">
        <f t="shared" si="23"/>
        <v>1011.4</v>
      </c>
      <c r="E67" s="57">
        <f t="shared" si="23"/>
        <v>853.86</v>
      </c>
      <c r="F67" s="57">
        <f t="shared" si="23"/>
        <v>629.03</v>
      </c>
      <c r="G67" s="57">
        <f t="shared" si="23"/>
        <v>925.75</v>
      </c>
      <c r="H67" s="57">
        <f t="shared" si="23"/>
        <v>1040.24</v>
      </c>
      <c r="I67" s="57">
        <f t="shared" si="23"/>
        <v>4786.21</v>
      </c>
      <c r="J67" s="57">
        <f t="shared" si="23"/>
        <v>5630.96</v>
      </c>
      <c r="K67" s="57">
        <f t="shared" si="23"/>
        <v>327.81</v>
      </c>
      <c r="L67" s="57">
        <f t="shared" si="23"/>
        <v>2426.79</v>
      </c>
      <c r="M67" s="57">
        <f t="shared" si="22"/>
        <v>1886.79</v>
      </c>
      <c r="N67" s="57">
        <f t="shared" si="22"/>
        <v>1455.73</v>
      </c>
      <c r="O67" s="57">
        <f t="shared" si="22"/>
        <v>3699.23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28527.64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24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24</v>
      </c>
    </row>
    <row r="69" spans="1:34" s="47" customFormat="1" x14ac:dyDescent="0.25">
      <c r="A69" s="58" t="s">
        <v>94</v>
      </c>
      <c r="B69" s="59">
        <f>+B67+B68</f>
        <v>1891.18</v>
      </c>
      <c r="C69" s="59">
        <f t="shared" ref="C69:AG69" si="25">+C67+C68</f>
        <v>1986.66</v>
      </c>
      <c r="D69" s="59">
        <f t="shared" si="25"/>
        <v>1011.4</v>
      </c>
      <c r="E69" s="59">
        <f t="shared" si="25"/>
        <v>853.86</v>
      </c>
      <c r="F69" s="59">
        <f t="shared" si="25"/>
        <v>629.03</v>
      </c>
      <c r="G69" s="59">
        <f t="shared" si="25"/>
        <v>925.75</v>
      </c>
      <c r="H69" s="59">
        <f t="shared" si="25"/>
        <v>1040.24</v>
      </c>
      <c r="I69" s="59">
        <f t="shared" si="25"/>
        <v>4786.21</v>
      </c>
      <c r="J69" s="59">
        <f t="shared" si="25"/>
        <v>5630.96</v>
      </c>
      <c r="K69" s="59">
        <f t="shared" si="25"/>
        <v>327.81</v>
      </c>
      <c r="L69" s="59">
        <f t="shared" si="25"/>
        <v>2426.79</v>
      </c>
      <c r="M69" s="59">
        <f t="shared" si="25"/>
        <v>1886.79</v>
      </c>
      <c r="N69" s="59">
        <f t="shared" si="25"/>
        <v>1455.73</v>
      </c>
      <c r="O69" s="59">
        <f t="shared" si="25"/>
        <v>3699.23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28551.64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3.1199999999998909</v>
      </c>
      <c r="C70" s="57">
        <f t="shared" si="26"/>
        <v>-0.27999999999997272</v>
      </c>
      <c r="D70" s="57">
        <f t="shared" si="26"/>
        <v>0.37999999999999545</v>
      </c>
      <c r="E70" s="57">
        <f t="shared" si="26"/>
        <v>0.53999999999996362</v>
      </c>
      <c r="F70" s="57">
        <f t="shared" si="26"/>
        <v>-0.26999999999998181</v>
      </c>
      <c r="G70" s="57">
        <f t="shared" si="26"/>
        <v>3.1400000000001</v>
      </c>
      <c r="H70" s="57">
        <f t="shared" si="26"/>
        <v>3.3100000000001728</v>
      </c>
      <c r="I70" s="57">
        <f t="shared" si="26"/>
        <v>1.6400000000003274</v>
      </c>
      <c r="J70" s="57">
        <f t="shared" si="26"/>
        <v>14.979999999999563</v>
      </c>
      <c r="K70" s="57">
        <f t="shared" si="26"/>
        <v>-0.28999999999996362</v>
      </c>
      <c r="L70" s="57">
        <f t="shared" si="26"/>
        <v>-0.31999999999970896</v>
      </c>
      <c r="M70" s="57">
        <f t="shared" si="26"/>
        <v>2.5299999999999727</v>
      </c>
      <c r="N70" s="57">
        <f t="shared" si="26"/>
        <v>-1.0199999999999818</v>
      </c>
      <c r="O70" s="57">
        <f t="shared" si="26"/>
        <v>-85.780799999999999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-58.320799999999622</v>
      </c>
    </row>
    <row r="71" spans="1:34" ht="112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 t="s">
        <v>126</v>
      </c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44664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>
        <v>4.42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57</v>
      </c>
      <c r="F11" s="5" t="s">
        <v>59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2851.99</v>
      </c>
      <c r="C12" s="26">
        <v>3959.09</v>
      </c>
      <c r="D12" s="26">
        <v>877.31</v>
      </c>
      <c r="E12" s="26">
        <v>1133.76</v>
      </c>
      <c r="F12" s="26">
        <v>1435.9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10258.049999999999</v>
      </c>
      <c r="AI12" s="26">
        <v>10139.450000000001</v>
      </c>
      <c r="AJ12" s="69">
        <f>+AI12-AH12</f>
        <v>-118.59999999999854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9.5</v>
      </c>
      <c r="C15" s="23"/>
      <c r="D15" s="23">
        <v>29</v>
      </c>
      <c r="E15" s="23">
        <v>101</v>
      </c>
      <c r="F15" s="23">
        <v>70.5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210</v>
      </c>
    </row>
    <row r="16" spans="1:36" s="32" customFormat="1" x14ac:dyDescent="0.25">
      <c r="A16" s="30" t="s">
        <v>20</v>
      </c>
      <c r="B16" s="31">
        <v>383</v>
      </c>
      <c r="C16" s="31">
        <v>500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883</v>
      </c>
      <c r="AJ16" s="70"/>
    </row>
    <row r="17" spans="1:36" s="47" customFormat="1" x14ac:dyDescent="0.25">
      <c r="A17" s="46" t="s">
        <v>27</v>
      </c>
      <c r="B17" s="22">
        <f>B16*$B$8</f>
        <v>1700.5200000000002</v>
      </c>
      <c r="C17" s="22">
        <f>C16*$B$8</f>
        <v>2220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3920.5200000000004</v>
      </c>
    </row>
    <row r="18" spans="1:36" s="32" customFormat="1" x14ac:dyDescent="0.25">
      <c r="A18" s="30" t="s">
        <v>23</v>
      </c>
      <c r="B18" s="33">
        <v>17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17</v>
      </c>
      <c r="AJ18" s="70"/>
    </row>
    <row r="19" spans="1:36" s="47" customFormat="1" x14ac:dyDescent="0.25">
      <c r="A19" s="46" t="s">
        <v>27</v>
      </c>
      <c r="B19" s="22">
        <f>B18*$B$9</f>
        <v>75.14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75.14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400</v>
      </c>
      <c r="C22" s="20">
        <f t="shared" ref="C22:AG23" si="5">+C16+C18+C20</f>
        <v>500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900</v>
      </c>
    </row>
    <row r="23" spans="1:36" s="47" customFormat="1" x14ac:dyDescent="0.25">
      <c r="A23" s="48" t="s">
        <v>26</v>
      </c>
      <c r="B23" s="19">
        <f>+B17+B19+B21</f>
        <v>1775.6600000000003</v>
      </c>
      <c r="C23" s="19">
        <f t="shared" si="5"/>
        <v>2220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3995.6600000000003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54.87</v>
      </c>
      <c r="C40" s="36">
        <v>17.899999999999999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72.77</v>
      </c>
    </row>
    <row r="41" spans="1:34" s="47" customFormat="1" x14ac:dyDescent="0.25">
      <c r="A41" s="46" t="s">
        <v>44</v>
      </c>
      <c r="B41" s="22">
        <f>B40*$B$8</f>
        <v>243.62280000000001</v>
      </c>
      <c r="C41" s="22">
        <f t="shared" ref="C41:AG41" si="16">C40*$B$8</f>
        <v>79.475999999999999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323.09879999999998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54.87</v>
      </c>
      <c r="C46" s="20">
        <f t="shared" ref="C46:AG47" si="19">+C40+C42+C44</f>
        <v>17.899999999999999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72.77</v>
      </c>
    </row>
    <row r="47" spans="1:34" s="47" customFormat="1" x14ac:dyDescent="0.25">
      <c r="A47" s="48" t="s">
        <v>48</v>
      </c>
      <c r="B47" s="19">
        <f>+B41+B43+B45</f>
        <v>243.62280000000001</v>
      </c>
      <c r="C47" s="19">
        <f t="shared" si="19"/>
        <v>79.475999999999999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323.09879999999998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747.45</v>
      </c>
      <c r="C49" s="44">
        <v>991.11</v>
      </c>
      <c r="D49" s="44">
        <v>688.63</v>
      </c>
      <c r="E49" s="44">
        <v>789.22</v>
      </c>
      <c r="F49" s="44">
        <v>1130.33</v>
      </c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4346.74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73.95</v>
      </c>
      <c r="C53" s="44">
        <v>605.65</v>
      </c>
      <c r="D53" s="44">
        <v>145.94999999999999</v>
      </c>
      <c r="E53" s="44">
        <v>199.28</v>
      </c>
      <c r="F53" s="44">
        <v>215.37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1240.1999999999998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94.78</v>
      </c>
      <c r="D55" s="44">
        <v>10.15</v>
      </c>
      <c r="E55" s="44">
        <v>43.58</v>
      </c>
      <c r="F55" s="44">
        <v>19</v>
      </c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167.51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2850.1828000000005</v>
      </c>
      <c r="C64" s="53">
        <f t="shared" ref="C64:AG64" si="21">+C15+C23+C31+C39+C47+C48+C49+C50+C51+C52+C53+C54+C55+C56+C57+C58+C59+C60+C61+C62+C63</f>
        <v>3991.0160000000005</v>
      </c>
      <c r="D64" s="53">
        <f t="shared" si="21"/>
        <v>873.7299999999999</v>
      </c>
      <c r="E64" s="53">
        <f t="shared" si="21"/>
        <v>1133.08</v>
      </c>
      <c r="F64" s="53">
        <f t="shared" si="21"/>
        <v>1435.1999999999998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10283.2088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3 D</v>
      </c>
      <c r="F66" s="55" t="str">
        <f t="shared" si="22"/>
        <v>CAJA 4 D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2851.99</v>
      </c>
      <c r="C67" s="57">
        <f t="shared" ref="C67:L67" si="23">C12</f>
        <v>3959.09</v>
      </c>
      <c r="D67" s="57">
        <f t="shared" si="23"/>
        <v>877.31</v>
      </c>
      <c r="E67" s="57">
        <f t="shared" si="23"/>
        <v>1133.76</v>
      </c>
      <c r="F67" s="57">
        <f t="shared" si="23"/>
        <v>1435.9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10258.049999999999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2851.99</v>
      </c>
      <c r="C69" s="59">
        <f t="shared" ref="C69:AG69" si="25">+C67+C68</f>
        <v>3959.09</v>
      </c>
      <c r="D69" s="59">
        <f t="shared" si="25"/>
        <v>877.31</v>
      </c>
      <c r="E69" s="59">
        <f t="shared" si="25"/>
        <v>1133.76</v>
      </c>
      <c r="F69" s="59">
        <f t="shared" si="25"/>
        <v>1435.9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10258.049999999999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-1.807199999999284</v>
      </c>
      <c r="C70" s="57">
        <f t="shared" si="26"/>
        <v>31.926000000000386</v>
      </c>
      <c r="D70" s="57">
        <f t="shared" si="26"/>
        <v>-3.5800000000000409</v>
      </c>
      <c r="E70" s="57">
        <f t="shared" si="26"/>
        <v>-0.68000000000006366</v>
      </c>
      <c r="F70" s="57">
        <f t="shared" si="26"/>
        <v>-0.70000000000027285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25.158800000000724</v>
      </c>
    </row>
    <row r="71" spans="1:34" ht="95.25" customHeight="1" x14ac:dyDescent="0.25">
      <c r="A71" s="77" t="s">
        <v>96</v>
      </c>
      <c r="B71" s="14"/>
      <c r="C71" s="14" t="s">
        <v>134</v>
      </c>
      <c r="D71" s="14" t="s">
        <v>135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D72" s="12" t="s">
        <v>136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2" activePane="bottomRight" state="frozen"/>
      <selection pane="topRight" activeCell="B1" sqref="B1"/>
      <selection pane="bottomLeft" activeCell="A5" sqref="A5"/>
      <selection pane="bottomRight" activeCell="B42" sqref="B4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 t="s">
        <v>123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>
        <v>4.42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2988.43</v>
      </c>
      <c r="C12" s="26">
        <v>2500.2800000000002</v>
      </c>
      <c r="D12" s="26">
        <v>691.67</v>
      </c>
      <c r="E12" s="26">
        <v>2305.77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8486.15</v>
      </c>
      <c r="AI12" s="26">
        <v>8529.36</v>
      </c>
      <c r="AJ12" s="69">
        <f>+AI12-AH12</f>
        <v>43.210000000000946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323.5</v>
      </c>
      <c r="C15" s="23">
        <v>232.5</v>
      </c>
      <c r="D15" s="23">
        <v>90.2</v>
      </c>
      <c r="E15" s="23">
        <v>233.2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879.40000000000009</v>
      </c>
    </row>
    <row r="16" spans="1:36" s="32" customFormat="1" x14ac:dyDescent="0.25">
      <c r="A16" s="30" t="s">
        <v>20</v>
      </c>
      <c r="B16" s="31">
        <v>97</v>
      </c>
      <c r="C16" s="31">
        <v>168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265</v>
      </c>
      <c r="AJ16" s="70"/>
    </row>
    <row r="17" spans="1:36" s="47" customFormat="1" x14ac:dyDescent="0.25">
      <c r="A17" s="46" t="s">
        <v>27</v>
      </c>
      <c r="B17" s="22">
        <f>B16*$B$8</f>
        <v>430.68000000000006</v>
      </c>
      <c r="C17" s="22">
        <f>C16*$B$8</f>
        <v>745.92000000000007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1176.6000000000001</v>
      </c>
    </row>
    <row r="18" spans="1:36" s="32" customFormat="1" x14ac:dyDescent="0.25">
      <c r="A18" s="30" t="s">
        <v>23</v>
      </c>
      <c r="B18" s="33">
        <v>9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9</v>
      </c>
      <c r="AJ18" s="70"/>
    </row>
    <row r="19" spans="1:36" s="47" customFormat="1" x14ac:dyDescent="0.25">
      <c r="A19" s="46" t="s">
        <v>27</v>
      </c>
      <c r="B19" s="22">
        <f>B18*$B$9</f>
        <v>39.78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39.78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106</v>
      </c>
      <c r="C22" s="20">
        <f t="shared" ref="C22:AG23" si="5">+C16+C18+C20</f>
        <v>168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274</v>
      </c>
    </row>
    <row r="23" spans="1:36" s="47" customFormat="1" x14ac:dyDescent="0.25">
      <c r="A23" s="48" t="s">
        <v>26</v>
      </c>
      <c r="B23" s="19">
        <f>+B17+B19+B21</f>
        <v>470.46000000000004</v>
      </c>
      <c r="C23" s="19">
        <f t="shared" si="5"/>
        <v>745.92000000000007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1216.3800000000001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76.97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76.97</v>
      </c>
    </row>
    <row r="33" spans="1:34" s="47" customFormat="1" x14ac:dyDescent="0.25">
      <c r="A33" s="46" t="s">
        <v>35</v>
      </c>
      <c r="B33" s="22">
        <f>B32*$B$8</f>
        <v>341.74680000000001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341.74680000000001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76.97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76.97</v>
      </c>
    </row>
    <row r="39" spans="1:34" s="47" customFormat="1" x14ac:dyDescent="0.25">
      <c r="A39" s="48" t="s">
        <v>42</v>
      </c>
      <c r="B39" s="19">
        <f>+B33+B35+B37</f>
        <v>341.74680000000001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341.74680000000001</v>
      </c>
    </row>
    <row r="40" spans="1:34" x14ac:dyDescent="0.25">
      <c r="A40" s="13" t="s">
        <v>43</v>
      </c>
      <c r="B40" s="36">
        <v>16.73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16.73</v>
      </c>
    </row>
    <row r="41" spans="1:34" s="47" customFormat="1" x14ac:dyDescent="0.25">
      <c r="A41" s="46" t="s">
        <v>44</v>
      </c>
      <c r="B41" s="22">
        <f>B40*$B$8</f>
        <v>74.281200000000013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74.281200000000013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16.73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16.73</v>
      </c>
    </row>
    <row r="47" spans="1:34" s="47" customFormat="1" x14ac:dyDescent="0.25">
      <c r="A47" s="48" t="s">
        <v>48</v>
      </c>
      <c r="B47" s="19">
        <f>+B41+B43+B45</f>
        <v>74.281200000000013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74.281200000000013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1255.45</v>
      </c>
      <c r="C49" s="44">
        <v>867.06</v>
      </c>
      <c r="D49" s="44">
        <v>373.53</v>
      </c>
      <c r="E49" s="44">
        <v>1115.45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3611.49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540.49</v>
      </c>
      <c r="C53" s="44">
        <v>674.14</v>
      </c>
      <c r="D53" s="44">
        <v>227.9</v>
      </c>
      <c r="E53" s="44">
        <v>949.05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2391.58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>
        <v>8.44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8.44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3005.9279999999999</v>
      </c>
      <c r="C64" s="53">
        <f t="shared" ref="C64:AG64" si="21">+C15+C23+C31+C39+C47+C48+C49+C50+C51+C52+C53+C54+C55+C56+C57+C58+C59+C60+C61+C62+C63</f>
        <v>2519.62</v>
      </c>
      <c r="D64" s="53">
        <f t="shared" si="21"/>
        <v>691.63</v>
      </c>
      <c r="E64" s="53">
        <f t="shared" si="21"/>
        <v>2306.14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8523.3179999999993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2988.43</v>
      </c>
      <c r="C67" s="57">
        <f t="shared" ref="C67:L67" si="23">C12</f>
        <v>2500.2800000000002</v>
      </c>
      <c r="D67" s="57">
        <f t="shared" si="23"/>
        <v>691.67</v>
      </c>
      <c r="E67" s="57">
        <f t="shared" si="23"/>
        <v>2305.77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8486.15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2988.43</v>
      </c>
      <c r="C69" s="59">
        <f t="shared" ref="C69:AG69" si="25">+C67+C68</f>
        <v>2500.2800000000002</v>
      </c>
      <c r="D69" s="59">
        <f t="shared" si="25"/>
        <v>691.67</v>
      </c>
      <c r="E69" s="59">
        <f t="shared" si="25"/>
        <v>2305.77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8486.15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17.498000000000047</v>
      </c>
      <c r="C70" s="57">
        <f t="shared" si="26"/>
        <v>19.339999999999691</v>
      </c>
      <c r="D70" s="57">
        <f t="shared" si="26"/>
        <v>-3.999999999996362E-2</v>
      </c>
      <c r="E70" s="57">
        <f t="shared" si="26"/>
        <v>0.36999999999989086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37.167999999999665</v>
      </c>
    </row>
    <row r="71" spans="1:34" ht="107.25" customHeight="1" x14ac:dyDescent="0.25">
      <c r="A71" s="77" t="s">
        <v>96</v>
      </c>
      <c r="B71" s="14" t="s">
        <v>124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125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8" activePane="bottomRight" state="frozen"/>
      <selection pane="topRight" activeCell="B1" sqref="B1"/>
      <selection pane="bottomLeft" activeCell="A5" sqref="A5"/>
      <selection pane="bottomRight" activeCell="AH71" sqref="A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44664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>
        <v>4.42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1582.37</v>
      </c>
      <c r="C12" s="26">
        <v>1521.88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3104.25</v>
      </c>
      <c r="AI12" s="26">
        <v>3081.18</v>
      </c>
      <c r="AJ12" s="69">
        <f>+AI12-AH12</f>
        <v>-23.070000000000164</v>
      </c>
    </row>
    <row r="13" spans="1:36" ht="19.5" customHeight="1" x14ac:dyDescent="0.25">
      <c r="A13" s="25" t="s">
        <v>117</v>
      </c>
      <c r="B13" s="26">
        <v>30</v>
      </c>
      <c r="C13" s="26">
        <v>6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36</v>
      </c>
      <c r="AI13" s="26"/>
      <c r="AJ13" s="69">
        <f>+AI13-AH13</f>
        <v>-36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10.5</v>
      </c>
      <c r="C15" s="23">
        <v>34.5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45</v>
      </c>
    </row>
    <row r="16" spans="1:36" s="32" customFormat="1" x14ac:dyDescent="0.25">
      <c r="A16" s="30" t="s">
        <v>20</v>
      </c>
      <c r="B16" s="31">
        <v>128</v>
      </c>
      <c r="C16" s="31">
        <v>153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281</v>
      </c>
      <c r="AJ16" s="70"/>
    </row>
    <row r="17" spans="1:36" s="47" customFormat="1" x14ac:dyDescent="0.25">
      <c r="A17" s="46" t="s">
        <v>27</v>
      </c>
      <c r="B17" s="22">
        <f>B16*$B$8</f>
        <v>568.32000000000005</v>
      </c>
      <c r="C17" s="22">
        <f>C16*$B$8</f>
        <v>679.32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1247.6400000000001</v>
      </c>
    </row>
    <row r="18" spans="1:36" s="32" customFormat="1" x14ac:dyDescent="0.25">
      <c r="A18" s="30" t="s">
        <v>23</v>
      </c>
      <c r="B18" s="33">
        <v>14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14</v>
      </c>
      <c r="AJ18" s="70"/>
    </row>
    <row r="19" spans="1:36" s="47" customFormat="1" x14ac:dyDescent="0.25">
      <c r="A19" s="46" t="s">
        <v>27</v>
      </c>
      <c r="B19" s="22">
        <f>B18*$B$9</f>
        <v>61.879999999999995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61.879999999999995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142</v>
      </c>
      <c r="C22" s="20">
        <f t="shared" ref="C22:AG23" si="5">+C16+C18+C20</f>
        <v>153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295</v>
      </c>
    </row>
    <row r="23" spans="1:36" s="47" customFormat="1" x14ac:dyDescent="0.25">
      <c r="A23" s="48" t="s">
        <v>26</v>
      </c>
      <c r="B23" s="19">
        <f>+B17+B19+B21</f>
        <v>630.20000000000005</v>
      </c>
      <c r="C23" s="19">
        <f t="shared" si="5"/>
        <v>679.32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1309.52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10.8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10.8</v>
      </c>
    </row>
    <row r="33" spans="1:34" s="47" customFormat="1" x14ac:dyDescent="0.25">
      <c r="A33" s="46" t="s">
        <v>35</v>
      </c>
      <c r="B33" s="22">
        <f>B32*$B$8</f>
        <v>47.952000000000005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47.952000000000005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10.8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10.8</v>
      </c>
    </row>
    <row r="39" spans="1:34" s="47" customFormat="1" x14ac:dyDescent="0.25">
      <c r="A39" s="48" t="s">
        <v>42</v>
      </c>
      <c r="B39" s="19">
        <f>+B33+B35+B37</f>
        <v>47.952000000000005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47.952000000000005</v>
      </c>
    </row>
    <row r="40" spans="1:34" x14ac:dyDescent="0.25">
      <c r="A40" s="13" t="s">
        <v>43</v>
      </c>
      <c r="B40" s="36"/>
      <c r="C40" s="36">
        <v>30.5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30.5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135.42000000000002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135.42000000000002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30.5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30.5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135.42000000000002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135.42000000000002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948.36</v>
      </c>
      <c r="C49" s="44">
        <v>551.22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1499.58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>
        <v>129.44999999999999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129.44999999999999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1637.0120000000002</v>
      </c>
      <c r="C64" s="53">
        <f t="shared" ref="C64:AG64" si="21">+C15+C23+C31+C39+C47+C48+C49+C50+C51+C52+C53+C54+C55+C56+C57+C58+C59+C60+C61+C62+C63</f>
        <v>1529.91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3166.9220000000005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1582.37</v>
      </c>
      <c r="C67" s="57">
        <f t="shared" ref="C67:L67" si="23">C12</f>
        <v>1521.88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3104.25</v>
      </c>
    </row>
    <row r="68" spans="1:34" s="47" customFormat="1" x14ac:dyDescent="0.25">
      <c r="A68" s="58" t="s">
        <v>93</v>
      </c>
      <c r="B68" s="59">
        <f t="shared" ref="B68:AG68" si="24">+B13+B14</f>
        <v>30</v>
      </c>
      <c r="C68" s="59">
        <f t="shared" si="24"/>
        <v>6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36</v>
      </c>
    </row>
    <row r="69" spans="1:34" s="47" customFormat="1" x14ac:dyDescent="0.25">
      <c r="A69" s="58" t="s">
        <v>94</v>
      </c>
      <c r="B69" s="59">
        <f>+B67+B68</f>
        <v>1612.37</v>
      </c>
      <c r="C69" s="59">
        <f t="shared" ref="C69:AG69" si="25">+C67+C68</f>
        <v>1527.88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3140.25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24.64200000000028</v>
      </c>
      <c r="C70" s="57">
        <f t="shared" si="26"/>
        <v>2.0299999999999727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26.672000000000253</v>
      </c>
    </row>
    <row r="71" spans="1:34" ht="102.75" customHeight="1" x14ac:dyDescent="0.25">
      <c r="A71" s="77" t="s">
        <v>96</v>
      </c>
      <c r="B71" s="14" t="s">
        <v>137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138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9" activePane="bottomRight" state="frozen"/>
      <selection pane="topRight" activeCell="B1" sqref="B1"/>
      <selection pane="bottomLeft" activeCell="A5" sqref="A5"/>
      <selection pane="bottomRight" activeCell="AH71" sqref="A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44664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1297.5999999999999</v>
      </c>
      <c r="C12" s="26">
        <v>2751.6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4049.2</v>
      </c>
      <c r="AI12" s="26">
        <v>4049.2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26.5</v>
      </c>
      <c r="C15" s="23">
        <v>59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85.5</v>
      </c>
    </row>
    <row r="16" spans="1:36" s="32" customFormat="1" x14ac:dyDescent="0.25">
      <c r="A16" s="30" t="s">
        <v>20</v>
      </c>
      <c r="B16" s="31">
        <v>122</v>
      </c>
      <c r="C16" s="31">
        <v>206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328</v>
      </c>
      <c r="AJ16" s="70"/>
    </row>
    <row r="17" spans="1:36" s="47" customFormat="1" x14ac:dyDescent="0.25">
      <c r="A17" s="46" t="s">
        <v>27</v>
      </c>
      <c r="B17" s="22">
        <f>B16*$B$8</f>
        <v>539.24</v>
      </c>
      <c r="C17" s="22">
        <f>C16*$B$8</f>
        <v>910.52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1449.76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122</v>
      </c>
      <c r="C22" s="20">
        <f t="shared" ref="C22:AG23" si="5">+C16+C18+C20</f>
        <v>206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328</v>
      </c>
    </row>
    <row r="23" spans="1:36" s="47" customFormat="1" x14ac:dyDescent="0.25">
      <c r="A23" s="48" t="s">
        <v>26</v>
      </c>
      <c r="B23" s="19">
        <f>+B17+B19+B21</f>
        <v>539.24</v>
      </c>
      <c r="C23" s="19">
        <f t="shared" si="5"/>
        <v>910.52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1449.76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19.8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19.8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87.516000000000005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87.516000000000005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19.8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19.8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87.516000000000005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87.516000000000005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638.20000000000005</v>
      </c>
      <c r="C49" s="44">
        <v>1515.49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2153.69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68.58</v>
      </c>
      <c r="C53" s="44">
        <v>160.43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229.01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23.86</v>
      </c>
      <c r="C55" s="44">
        <v>14.14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1296.3799999999999</v>
      </c>
      <c r="C64" s="53">
        <f t="shared" ref="C64:AG64" si="21">+C15+C23+C31+C39+C47+C48+C49+C50+C51+C52+C53+C54+C55+C56+C57+C58+C59+C60+C61+C62+C63</f>
        <v>2747.0959999999995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4043.4759999999997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1297.5999999999999</v>
      </c>
      <c r="C67" s="57">
        <f t="shared" ref="C67:L67" si="23">C12</f>
        <v>2751.6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4049.2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1297.5999999999999</v>
      </c>
      <c r="C69" s="59">
        <f t="shared" ref="C69:AG69" si="25">+C67+C68</f>
        <v>2751.6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4049.2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-1.2200000000000273</v>
      </c>
      <c r="C70" s="57">
        <f t="shared" si="26"/>
        <v>-4.5040000000003602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-5.7240000000003874</v>
      </c>
    </row>
    <row r="71" spans="1:34" ht="96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I18" sqref="AI1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44664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>
        <v>4.42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54</v>
      </c>
      <c r="F11" s="5" t="s">
        <v>56</v>
      </c>
      <c r="G11" s="5" t="s">
        <v>58</v>
      </c>
      <c r="H11" s="5" t="s">
        <v>60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3550.31</v>
      </c>
      <c r="C12" s="26">
        <v>994.97</v>
      </c>
      <c r="D12" s="26">
        <v>2448.4699999999998</v>
      </c>
      <c r="E12" s="26">
        <v>2798.93</v>
      </c>
      <c r="F12" s="26">
        <v>2827.76</v>
      </c>
      <c r="G12" s="26">
        <v>879</v>
      </c>
      <c r="H12" s="26">
        <v>2489.5500000000002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15988.990000000002</v>
      </c>
      <c r="AI12" s="26">
        <v>15831.01</v>
      </c>
      <c r="AJ12" s="69">
        <f>+AI12-AH12</f>
        <v>-157.98000000000138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123</v>
      </c>
      <c r="C15" s="23">
        <v>15.7</v>
      </c>
      <c r="D15" s="23">
        <v>158</v>
      </c>
      <c r="E15" s="23">
        <v>121</v>
      </c>
      <c r="F15" s="23">
        <v>209</v>
      </c>
      <c r="G15" s="23">
        <v>41.5</v>
      </c>
      <c r="H15" s="23">
        <v>345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1013.2</v>
      </c>
    </row>
    <row r="16" spans="1:36" s="32" customFormat="1" x14ac:dyDescent="0.25">
      <c r="A16" s="30" t="s">
        <v>20</v>
      </c>
      <c r="B16" s="31">
        <v>316</v>
      </c>
      <c r="C16" s="31">
        <v>23</v>
      </c>
      <c r="D16" s="31">
        <v>176</v>
      </c>
      <c r="E16" s="31">
        <v>336</v>
      </c>
      <c r="F16" s="31">
        <v>270</v>
      </c>
      <c r="G16" s="31">
        <v>81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1202</v>
      </c>
      <c r="AJ16" s="70"/>
    </row>
    <row r="17" spans="1:36" s="47" customFormat="1" x14ac:dyDescent="0.25">
      <c r="A17" s="46" t="s">
        <v>27</v>
      </c>
      <c r="B17" s="22">
        <f>B16*$B$8</f>
        <v>1403.0400000000002</v>
      </c>
      <c r="C17" s="22">
        <f>C16*$B$8</f>
        <v>102.12</v>
      </c>
      <c r="D17" s="22">
        <f t="shared" ref="D17:AG17" si="2">D16*$B$8</f>
        <v>781.44</v>
      </c>
      <c r="E17" s="22">
        <f t="shared" si="2"/>
        <v>1491.8400000000001</v>
      </c>
      <c r="F17" s="22">
        <f t="shared" si="2"/>
        <v>1198.8000000000002</v>
      </c>
      <c r="G17" s="22">
        <f t="shared" si="2"/>
        <v>359.64000000000004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5336.880000000001</v>
      </c>
    </row>
    <row r="18" spans="1:36" s="32" customFormat="1" x14ac:dyDescent="0.25">
      <c r="A18" s="30" t="s">
        <v>23</v>
      </c>
      <c r="B18" s="33">
        <v>70</v>
      </c>
      <c r="C18" s="33"/>
      <c r="D18" s="33">
        <v>35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105</v>
      </c>
      <c r="AJ18" s="70"/>
    </row>
    <row r="19" spans="1:36" s="47" customFormat="1" x14ac:dyDescent="0.25">
      <c r="A19" s="46" t="s">
        <v>27</v>
      </c>
      <c r="B19" s="22">
        <f>B18*$B$9</f>
        <v>309.39999999999998</v>
      </c>
      <c r="C19" s="22">
        <f t="shared" ref="C19:AG19" si="3">C18*$B$9</f>
        <v>0</v>
      </c>
      <c r="D19" s="22">
        <f t="shared" si="3"/>
        <v>154.69999999999999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464.09999999999997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386</v>
      </c>
      <c r="C22" s="20">
        <f t="shared" ref="C22:AG23" si="5">+C16+C18+C20</f>
        <v>23</v>
      </c>
      <c r="D22" s="20">
        <f t="shared" si="5"/>
        <v>211</v>
      </c>
      <c r="E22" s="20">
        <f t="shared" si="5"/>
        <v>336</v>
      </c>
      <c r="F22" s="20">
        <f t="shared" si="5"/>
        <v>270</v>
      </c>
      <c r="G22" s="20">
        <f t="shared" si="5"/>
        <v>81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1307</v>
      </c>
    </row>
    <row r="23" spans="1:36" s="47" customFormat="1" x14ac:dyDescent="0.25">
      <c r="A23" s="48" t="s">
        <v>26</v>
      </c>
      <c r="B23" s="19">
        <f>+B17+B19+B21</f>
        <v>1712.44</v>
      </c>
      <c r="C23" s="19">
        <f t="shared" si="5"/>
        <v>102.12</v>
      </c>
      <c r="D23" s="19">
        <f t="shared" si="5"/>
        <v>936.1400000000001</v>
      </c>
      <c r="E23" s="19">
        <f t="shared" si="5"/>
        <v>1491.8400000000001</v>
      </c>
      <c r="F23" s="19">
        <f t="shared" si="5"/>
        <v>1198.8000000000002</v>
      </c>
      <c r="G23" s="19">
        <f t="shared" si="5"/>
        <v>359.64000000000004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5800.9800000000005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1209.1400000000001</v>
      </c>
      <c r="C49" s="44">
        <v>0</v>
      </c>
      <c r="D49" s="44"/>
      <c r="E49" s="44">
        <v>916.06</v>
      </c>
      <c r="F49" s="44"/>
      <c r="G49" s="44"/>
      <c r="H49" s="44">
        <v>2148.2399999999998</v>
      </c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4273.4399999999996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>
        <v>787.4</v>
      </c>
      <c r="D52" s="44">
        <v>1038.67</v>
      </c>
      <c r="E52" s="44"/>
      <c r="F52" s="44">
        <v>1177.47</v>
      </c>
      <c r="G52" s="44">
        <v>199.04</v>
      </c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3202.58</v>
      </c>
    </row>
    <row r="53" spans="1:34" x14ac:dyDescent="0.25">
      <c r="A53" s="17" t="s">
        <v>18</v>
      </c>
      <c r="B53" s="44">
        <v>471.15</v>
      </c>
      <c r="C53" s="44">
        <v>89.92</v>
      </c>
      <c r="D53" s="44">
        <v>315.37</v>
      </c>
      <c r="E53" s="44">
        <v>274.97000000000003</v>
      </c>
      <c r="F53" s="44">
        <v>249.73</v>
      </c>
      <c r="G53" s="44">
        <v>279.66000000000003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1680.8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41.32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41.32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3557.05</v>
      </c>
      <c r="C64" s="53">
        <f t="shared" ref="C64:AG64" si="21">+C15+C23+C31+C39+C47+C48+C49+C50+C51+C52+C53+C54+C55+C56+C57+C58+C59+C60+C61+C62+C63</f>
        <v>995.14</v>
      </c>
      <c r="D64" s="53">
        <f t="shared" si="21"/>
        <v>2448.1800000000003</v>
      </c>
      <c r="E64" s="53">
        <f t="shared" si="21"/>
        <v>2803.87</v>
      </c>
      <c r="F64" s="53">
        <f t="shared" si="21"/>
        <v>2835.0000000000005</v>
      </c>
      <c r="G64" s="53">
        <f t="shared" si="21"/>
        <v>879.84000000000015</v>
      </c>
      <c r="H64" s="53">
        <f t="shared" si="21"/>
        <v>2493.2399999999998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16012.320000000002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1 N</v>
      </c>
      <c r="F66" s="55" t="str">
        <f t="shared" si="22"/>
        <v>CAJA 2 N</v>
      </c>
      <c r="G66" s="55" t="str">
        <f t="shared" si="22"/>
        <v>CAJA 3 N</v>
      </c>
      <c r="H66" s="55" t="str">
        <f t="shared" si="22"/>
        <v>CAJA 4 N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3550.31</v>
      </c>
      <c r="C67" s="57">
        <f t="shared" ref="C67:L67" si="23">C12</f>
        <v>994.97</v>
      </c>
      <c r="D67" s="57">
        <f t="shared" si="23"/>
        <v>2448.4699999999998</v>
      </c>
      <c r="E67" s="57">
        <f t="shared" si="23"/>
        <v>2798.93</v>
      </c>
      <c r="F67" s="57">
        <f t="shared" si="23"/>
        <v>2827.76</v>
      </c>
      <c r="G67" s="57">
        <f t="shared" si="23"/>
        <v>879</v>
      </c>
      <c r="H67" s="57">
        <f t="shared" si="23"/>
        <v>2489.5500000000002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15988.990000000002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3550.31</v>
      </c>
      <c r="C69" s="59">
        <f t="shared" ref="C69:AG69" si="25">+C67+C68</f>
        <v>994.97</v>
      </c>
      <c r="D69" s="59">
        <f t="shared" si="25"/>
        <v>2448.4699999999998</v>
      </c>
      <c r="E69" s="59">
        <f t="shared" si="25"/>
        <v>2798.93</v>
      </c>
      <c r="F69" s="59">
        <f t="shared" si="25"/>
        <v>2827.76</v>
      </c>
      <c r="G69" s="59">
        <f t="shared" si="25"/>
        <v>879</v>
      </c>
      <c r="H69" s="59">
        <f t="shared" si="25"/>
        <v>2489.5500000000002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15988.990000000002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6.7400000000002365</v>
      </c>
      <c r="C70" s="57">
        <f t="shared" si="26"/>
        <v>0.16999999999995907</v>
      </c>
      <c r="D70" s="57">
        <f t="shared" si="26"/>
        <v>-0.28999999999950887</v>
      </c>
      <c r="E70" s="57">
        <f t="shared" si="26"/>
        <v>4.9400000000000546</v>
      </c>
      <c r="F70" s="57">
        <f t="shared" si="26"/>
        <v>7.2400000000002365</v>
      </c>
      <c r="G70" s="57">
        <f t="shared" si="26"/>
        <v>0.84000000000014552</v>
      </c>
      <c r="H70" s="57">
        <f t="shared" si="26"/>
        <v>3.6899999999995998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23.330000000000723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2022-04-18T18:32:57Z</dcterms:modified>
</cp:coreProperties>
</file>