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G64" i="149"/>
  <c r="AG70" i="149" s="1"/>
  <c r="Q64" i="149"/>
  <c r="Q70" i="149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A39" i="40"/>
  <c r="W39" i="40"/>
  <c r="AE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H69" i="40" l="1"/>
  <c r="D69" i="40"/>
  <c r="C69" i="40"/>
  <c r="M39" i="40"/>
  <c r="AG64" i="40"/>
  <c r="AG70" i="40" s="1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l="1"/>
  <c r="M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<sst xmlns="http://schemas.openxmlformats.org/spreadsheetml/2006/main" count="767" uniqueCount="144">
  <si>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</si>
  <si>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</si>
  <si>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</si>
  <si>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</si>
  <si>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</si>
  <si>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</si>
  <si>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</si>
  <si>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</si>
  <si>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</si>
  <si>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</si>
  <si>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</si>
  <si>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</si>
  <si>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</si>
  <si>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</si>
  <si>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</si>
  <si>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</si>
  <si>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</si>
  <si>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</si>
  <si>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</si>
  <si>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</si>
  <si>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</si>
  <si>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</si>
  <si>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</si>
  <si>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</si>
  <si>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</si>
  <si>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</si>
  <si>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</si>
  <si>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</si>
  <si>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</si>
  <si>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</si>
  <si>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</si>
  <si>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</si>
  <si>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</si>
  <si>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</si>
  <si>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</si>
  <si>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</si>
  <si>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</si>
  <si>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</si>
  <si>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</si>
  <si>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</si>
  <si>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</si>
  <si>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</si>
  <si>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</si>
  <si>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</si>
  <si>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</si>
  <si>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</si>
  <si>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</si>
  <si>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</si>
  <si>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</si>
  <si>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</si>
  <si>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</si>
  <si>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</si>
  <si>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</si>
  <si>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</si>
  <si>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</si>
  <si>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</si>
  <si>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</si>
  <si>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</si>
  <si>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</si>
  <si>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</si>
  <si>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</si>
  <si>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</si>
  <si>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</si>
  <si>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</si>
  <si>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</si>
  <si>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</si>
  <si>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</si>
  <si>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</si>
  <si>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</si>
  <si>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</si>
  <si>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</si>
  <si>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</si>
  <si>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</si>
  <si>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</si>
  <si>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</si>
  <si>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</si>
  <si>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</si>
  <si>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</si>
  <si>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</si>
  <si>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</si>
  <si>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</si>
  <si>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</si>
  <si>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</si>
  <si>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</si>
  <si>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</si>
  <si>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</si>
  <si>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</si>
  <si>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</si>
  <si>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</si>
  <si>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</si>
  <si>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</si>
  <si>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</si>
  <si>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</si>
  <si>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</si>
  <si>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</si>
  <si>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</si>
  <si>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</si>
  <si>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</si>
  <si>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</si>
  <si>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</si>
  <si>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</si>
  <si>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</si>
  <si>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</si>
  <si>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</si>
  <si>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</si>
  <si>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</si>
  <si>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</si>
  <si>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</si>
  <si>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</si>
  <si>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</si>
  <si>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</si>
  <si>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</si>
  <si>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</si>
  <si>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</si>
  <si>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</si>
  <si>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</si>
  <si>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</si>
  <si>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</si>
  <si>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</si>
  <si>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</si>
  <si>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</si>
  <si>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</si>
  <si>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</si>
  <si>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50 f/c</t>
  </si>
  <si>
    <t>mal registro de 1$</t>
  </si>
  <si>
    <t>124 f/c</t>
  </si>
  <si>
    <t>126.50 f/c</t>
  </si>
  <si>
    <t>29.727.56</t>
  </si>
  <si>
    <t>8 f/c</t>
  </si>
  <si>
    <t>38f/c</t>
  </si>
  <si>
    <t>43f/c</t>
  </si>
  <si>
    <t>f/c 142</t>
  </si>
  <si>
    <t xml:space="preserve">f/c 209 </t>
  </si>
  <si>
    <t>14.04-22</t>
  </si>
  <si>
    <t>sobrante de 26.13 bs</t>
  </si>
  <si>
    <t>en caja mal registro</t>
  </si>
  <si>
    <t>f/c 46</t>
  </si>
  <si>
    <t xml:space="preserve">11.20 no cargado en </t>
  </si>
  <si>
    <t>sistema</t>
  </si>
  <si>
    <t>f/c 27.00</t>
  </si>
  <si>
    <t>comision dólar</t>
  </si>
  <si>
    <t xml:space="preserve">sobrante de 52 por </t>
  </si>
  <si>
    <t>biopago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</si>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</sst>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77762.009999999995</v>
      </c>
      <c r="C2" s="43">
        <f>MODELO!AH12</f>
        <v>29940.339999999997</v>
      </c>
      <c r="D2" s="43">
        <f>EXQUISITECES!AH12</f>
        <v>21694.590000000004</v>
      </c>
      <c r="E2" s="43">
        <f>HOYADA!AH12</f>
        <v>9490.65</v>
      </c>
      <c r="F2" s="43">
        <f>FARMASTOP!AH12</f>
        <v>3644.3100000000004</v>
      </c>
      <c r="G2" s="43">
        <f>BOCAS!AH12</f>
        <v>2506.17</v>
      </c>
      <c r="H2" s="43">
        <f>LAGUNETICA!AH12</f>
        <v>23370.47</v>
      </c>
      <c r="I2" s="43">
        <f>SANANTONIO!AH12</f>
        <v>0</v>
      </c>
      <c r="J2" s="43">
        <f>SUM(B2:I2)</f>
        <v>168408.54</v>
      </c>
    </row>
    <row r="3" spans="1:10" x14ac:dyDescent="0.25">
      <c r="A3" s="46" t="s">
        <v>0</v>
      </c>
      <c r="B3" s="43">
        <f>AUTOMERCADO!AH15</f>
        <v>1060.3000000000002</v>
      </c>
      <c r="C3" s="43">
        <f>MODELO!AH15</f>
        <v>664</v>
      </c>
      <c r="D3" s="43">
        <f>EXQUISITECES!AH15</f>
        <v>828.2</v>
      </c>
      <c r="E3" s="43">
        <f>HOYADA!AH15</f>
        <v>640</v>
      </c>
      <c r="F3" s="43">
        <f>FARMASTOP!AH15</f>
        <v>79</v>
      </c>
      <c r="G3" s="43">
        <f>BOCAS!AH15</f>
        <v>33</v>
      </c>
      <c r="H3" s="43">
        <f>LAGUNETICA!AH15</f>
        <v>1861.9</v>
      </c>
      <c r="I3" s="43">
        <f>SANANTONIO!AH15</f>
        <v>0</v>
      </c>
      <c r="J3" s="43">
        <f t="shared" ref="J3:J52" si="0">SUM(B3:I3)</f>
        <v>5166.3999999999996</v>
      </c>
    </row>
    <row r="4" spans="1:10" x14ac:dyDescent="0.25">
      <c r="A4" s="73" t="s">
        <v>20</v>
      </c>
      <c r="B4" s="43">
        <f>AUTOMERCADO!AH16</f>
        <v>6022</v>
      </c>
      <c r="C4" s="43">
        <f>MODELO!AH16</f>
        <v>1893</v>
      </c>
      <c r="D4" s="43">
        <f>EXQUISITECES!AH16</f>
        <v>2175</v>
      </c>
      <c r="E4" s="43">
        <f>HOYADA!AH16</f>
        <v>578</v>
      </c>
      <c r="F4" s="43">
        <f>FARMASTOP!AH16</f>
        <v>202</v>
      </c>
      <c r="G4" s="43">
        <f>BOCAS!AH16</f>
        <v>275</v>
      </c>
      <c r="H4" s="43">
        <f>LAGUNETICA!AH16</f>
        <v>1661</v>
      </c>
      <c r="I4" s="43">
        <f>SANANTONIO!AH16</f>
        <v>0</v>
      </c>
      <c r="J4" s="43">
        <f t="shared" si="0"/>
        <v>12806</v>
      </c>
    </row>
    <row r="5" spans="1:10" x14ac:dyDescent="0.25">
      <c r="A5" s="46" t="s">
        <v>27</v>
      </c>
      <c r="B5" s="43">
        <f>AUTOMERCADO!AH17</f>
        <v>26737.68</v>
      </c>
      <c r="C5" s="43">
        <f>MODELO!AH17</f>
        <v>8404.92</v>
      </c>
      <c r="D5" s="43">
        <f>EXQUISITECES!AH17</f>
        <v>9657.0000000000018</v>
      </c>
      <c r="E5" s="43">
        <f>HOYADA!AH17</f>
        <v>2566.3200000000002</v>
      </c>
      <c r="F5" s="43">
        <f>FARMASTOP!AH17</f>
        <v>896.88000000000011</v>
      </c>
      <c r="G5" s="43">
        <f>BOCAS!AH17</f>
        <v>1215.5</v>
      </c>
      <c r="H5" s="43">
        <f>LAGUNETICA!AH17</f>
        <v>7374.8400000000011</v>
      </c>
      <c r="I5" s="43">
        <f>SANANTONIO!AH17</f>
        <v>0</v>
      </c>
      <c r="J5" s="43">
        <f t="shared" si="0"/>
        <v>56853.14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6022</v>
      </c>
      <c r="C10" s="43">
        <f>MODELO!AH22</f>
        <v>1893</v>
      </c>
      <c r="D10" s="43">
        <f>EXQUISITECES!AH22</f>
        <v>2175</v>
      </c>
      <c r="E10" s="43">
        <f>HOYADA!AH22</f>
        <v>578</v>
      </c>
      <c r="F10" s="43">
        <f>FARMASTOP!AH22</f>
        <v>202</v>
      </c>
      <c r="G10" s="43">
        <f>BOCAS!AH22</f>
        <v>275</v>
      </c>
      <c r="H10" s="43">
        <f>LAGUNETICA!AH22</f>
        <v>1661</v>
      </c>
      <c r="I10" s="43">
        <f>SANANTONIO!AH22</f>
        <v>0</v>
      </c>
      <c r="J10" s="43">
        <f t="shared" si="0"/>
        <v>12806</v>
      </c>
    </row>
    <row r="11" spans="1:10" x14ac:dyDescent="0.25">
      <c r="A11" s="48" t="s">
        <v>26</v>
      </c>
      <c r="B11" s="43">
        <f>AUTOMERCADO!AH23</f>
        <v>26737.68</v>
      </c>
      <c r="C11" s="43">
        <f>MODELO!AH23</f>
        <v>8404.92</v>
      </c>
      <c r="D11" s="43">
        <f>EXQUISITECES!AH23</f>
        <v>9657.0000000000018</v>
      </c>
      <c r="E11" s="43">
        <f>HOYADA!AH23</f>
        <v>2566.3200000000002</v>
      </c>
      <c r="F11" s="43">
        <f>FARMASTOP!AH23</f>
        <v>896.88000000000011</v>
      </c>
      <c r="G11" s="43">
        <f>BOCAS!AH23</f>
        <v>1215.5</v>
      </c>
      <c r="H11" s="43">
        <f>LAGUNETICA!AH23</f>
        <v>7374.8400000000011</v>
      </c>
      <c r="I11" s="43">
        <f>SANANTONIO!AH23</f>
        <v>0</v>
      </c>
      <c r="J11" s="43">
        <f t="shared" si="0"/>
        <v>56853.14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225.34</v>
      </c>
      <c r="C20" s="43">
        <f>MODELO!AH32</f>
        <v>0</v>
      </c>
      <c r="D20" s="43">
        <f>EXQUISITECES!AH32</f>
        <v>20</v>
      </c>
      <c r="E20" s="43">
        <f>HOYADA!AH32</f>
        <v>0</v>
      </c>
      <c r="F20" s="43">
        <f>FARMASTOP!AH32</f>
        <v>12.64</v>
      </c>
      <c r="G20" s="43">
        <f>BOCAS!AH32</f>
        <v>18</v>
      </c>
      <c r="H20" s="43">
        <f>LAGUNETICA!AH32</f>
        <v>0</v>
      </c>
      <c r="I20" s="43">
        <f>SANANTONIO!AH32</f>
        <v>0</v>
      </c>
      <c r="J20" s="43">
        <f t="shared" si="0"/>
        <v>275.98</v>
      </c>
    </row>
    <row r="21" spans="1:10" x14ac:dyDescent="0.25">
      <c r="A21" s="46" t="s">
        <v>35</v>
      </c>
      <c r="B21" s="43">
        <f>AUTOMERCADO!AH33</f>
        <v>1000.5096000000001</v>
      </c>
      <c r="C21" s="43">
        <f>MODELO!AH33</f>
        <v>0</v>
      </c>
      <c r="D21" s="43">
        <f>EXQUISITECES!AH33</f>
        <v>88.800000000000011</v>
      </c>
      <c r="E21" s="43">
        <f>HOYADA!AH33</f>
        <v>0</v>
      </c>
      <c r="F21" s="43">
        <f>FARMASTOP!AH33</f>
        <v>56.121600000000008</v>
      </c>
      <c r="G21" s="43">
        <f>BOCAS!AH33</f>
        <v>79.56</v>
      </c>
      <c r="H21" s="43">
        <f>LAGUNETICA!AH33</f>
        <v>0</v>
      </c>
      <c r="I21" s="43">
        <f>SANANTONIO!AH33</f>
        <v>0</v>
      </c>
      <c r="J21" s="43">
        <f t="shared" si="0"/>
        <v>1224.9911999999999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225.34</v>
      </c>
      <c r="C26" s="43">
        <f>MODELO!AH38</f>
        <v>0</v>
      </c>
      <c r="D26" s="43">
        <f>EXQUISITECES!AH38</f>
        <v>20</v>
      </c>
      <c r="E26" s="43">
        <f>HOYADA!AH38</f>
        <v>0</v>
      </c>
      <c r="F26" s="43">
        <f>FARMASTOP!AH38</f>
        <v>12.64</v>
      </c>
      <c r="G26" s="43">
        <f>BOCAS!AH38</f>
        <v>18</v>
      </c>
      <c r="H26" s="43">
        <f>LAGUNETICA!AH38</f>
        <v>0</v>
      </c>
      <c r="I26" s="43">
        <f>SANANTONIO!AH38</f>
        <v>0</v>
      </c>
      <c r="J26" s="43">
        <f t="shared" si="0"/>
        <v>275.98</v>
      </c>
    </row>
    <row r="27" spans="1:10" x14ac:dyDescent="0.25">
      <c r="A27" s="48" t="s">
        <v>42</v>
      </c>
      <c r="B27" s="43">
        <f>AUTOMERCADO!AH39</f>
        <v>1000.5096000000001</v>
      </c>
      <c r="C27" s="43">
        <f>MODELO!AH39</f>
        <v>0</v>
      </c>
      <c r="D27" s="43">
        <f>EXQUISITECES!AH39</f>
        <v>88.800000000000011</v>
      </c>
      <c r="E27" s="43">
        <f>HOYADA!AH39</f>
        <v>0</v>
      </c>
      <c r="F27" s="43">
        <f>FARMASTOP!AH39</f>
        <v>56.121600000000008</v>
      </c>
      <c r="G27" s="43">
        <f>BOCAS!AH39</f>
        <v>79.56</v>
      </c>
      <c r="H27" s="43">
        <f>LAGUNETICA!AH39</f>
        <v>0</v>
      </c>
      <c r="I27" s="43">
        <f>SANANTONIO!AH39</f>
        <v>0</v>
      </c>
      <c r="J27" s="43">
        <f t="shared" si="0"/>
        <v>1224.9911999999999</v>
      </c>
    </row>
    <row r="28" spans="1:10" x14ac:dyDescent="0.25">
      <c r="A28" s="46" t="s">
        <v>43</v>
      </c>
      <c r="B28" s="43">
        <f>AUTOMERCADO!AH40</f>
        <v>327.22000000000003</v>
      </c>
      <c r="C28" s="43">
        <f>MODELO!AH40</f>
        <v>14.76</v>
      </c>
      <c r="D28" s="43">
        <f>EXQUISITECES!AH40</f>
        <v>0</v>
      </c>
      <c r="E28" s="43">
        <f>HOYADA!AH40</f>
        <v>29.83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371.81</v>
      </c>
    </row>
    <row r="29" spans="1:10" x14ac:dyDescent="0.25">
      <c r="A29" s="46" t="s">
        <v>44</v>
      </c>
      <c r="B29" s="43">
        <f>AUTOMERCADO!AH41</f>
        <v>1452.8568000000002</v>
      </c>
      <c r="C29" s="43">
        <f>MODELO!AH41</f>
        <v>65.534400000000005</v>
      </c>
      <c r="D29" s="43">
        <f>EXQUISITECES!AH41</f>
        <v>0</v>
      </c>
      <c r="E29" s="43">
        <f>HOYADA!AH41</f>
        <v>132.4452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1650.8364000000001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327.22000000000003</v>
      </c>
      <c r="C34" s="43">
        <f>MODELO!AH46</f>
        <v>14.76</v>
      </c>
      <c r="D34" s="43">
        <f>EXQUISITECES!AH46</f>
        <v>0</v>
      </c>
      <c r="E34" s="43">
        <f>HOYADA!AH46</f>
        <v>29.83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371.81</v>
      </c>
    </row>
    <row r="35" spans="1:10" x14ac:dyDescent="0.25">
      <c r="A35" s="48" t="s">
        <v>48</v>
      </c>
      <c r="B35" s="43">
        <f>AUTOMERCADO!AH47</f>
        <v>1452.8568000000002</v>
      </c>
      <c r="C35" s="43">
        <f>MODELO!AH47</f>
        <v>65.534400000000005</v>
      </c>
      <c r="D35" s="43">
        <f>EXQUISITECES!AH47</f>
        <v>0</v>
      </c>
      <c r="E35" s="43">
        <f>HOYADA!AH47</f>
        <v>132.4452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1650.8364000000001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35531.300000000003</v>
      </c>
      <c r="C37" s="43">
        <f>MODELO!AH49</f>
        <v>16047.340000000002</v>
      </c>
      <c r="D37" s="43">
        <f>EXQUISITECES!AH49</f>
        <v>9006.7099999999991</v>
      </c>
      <c r="E37" s="43">
        <f>HOYADA!AH49</f>
        <v>2911.7700000000004</v>
      </c>
      <c r="F37" s="43">
        <f>FARMASTOP!AH49</f>
        <v>1952.0500000000002</v>
      </c>
      <c r="G37" s="43">
        <f>BOCAS!AH49</f>
        <v>1048.3699999999999</v>
      </c>
      <c r="H37" s="43">
        <f>LAGUNETICA!AH49</f>
        <v>7047.82</v>
      </c>
      <c r="I37" s="43">
        <f>SANANTONIO!AH49</f>
        <v>0</v>
      </c>
      <c r="J37" s="43">
        <f t="shared" si="0"/>
        <v>73545.360000000015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14.27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3469.74</v>
      </c>
      <c r="I40" s="43">
        <f>SANANTONIO!AH52</f>
        <v>0</v>
      </c>
      <c r="J40" s="43">
        <f t="shared" si="0"/>
        <v>3484.0099999999998</v>
      </c>
    </row>
    <row r="41" spans="1:10" x14ac:dyDescent="0.25">
      <c r="A41" s="74" t="s">
        <v>18</v>
      </c>
      <c r="B41" s="43">
        <f>AUTOMERCADO!AH53</f>
        <v>6457.26</v>
      </c>
      <c r="C41" s="43">
        <f>MODELO!AH53</f>
        <v>3757.9700000000003</v>
      </c>
      <c r="D41" s="43">
        <f>EXQUISITECES!AH53</f>
        <v>2162.8000000000002</v>
      </c>
      <c r="E41" s="43">
        <f>HOYADA!AH53</f>
        <v>3233.89</v>
      </c>
      <c r="F41" s="43">
        <f>FARMASTOP!AH53</f>
        <v>279.88</v>
      </c>
      <c r="G41" s="43">
        <f>BOCAS!AH53</f>
        <v>149.30000000000001</v>
      </c>
      <c r="H41" s="43">
        <f>LAGUNETICA!AH53</f>
        <v>3248.45</v>
      </c>
      <c r="I41" s="43">
        <f>SANANTONIO!AH53</f>
        <v>0</v>
      </c>
      <c r="J41" s="43">
        <f t="shared" si="0"/>
        <v>19289.549999999996</v>
      </c>
    </row>
    <row r="42" spans="1:10" x14ac:dyDescent="0.25">
      <c r="A42" s="74" t="s">
        <v>114</v>
      </c>
      <c r="B42" s="43">
        <f>AUTOMERCADO!AH54</f>
        <v>52.66</v>
      </c>
      <c r="C42" s="43">
        <f>MODELO!AH54</f>
        <v>209.5</v>
      </c>
      <c r="D42" s="43">
        <f>EXQUISITECES!AH54</f>
        <v>18</v>
      </c>
      <c r="E42" s="43">
        <f>HOYADA!AH54</f>
        <v>0</v>
      </c>
      <c r="F42" s="43">
        <f>FARMASTOP!AH54</f>
        <v>18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298.15999999999997</v>
      </c>
    </row>
    <row r="43" spans="1:10" x14ac:dyDescent="0.25">
      <c r="A43" s="74" t="s">
        <v>52</v>
      </c>
      <c r="B43" s="43">
        <f>AUTOMERCADO!AH55</f>
        <v>5601.14</v>
      </c>
      <c r="C43" s="43">
        <f>MODELO!AH55</f>
        <v>1186.7700000000002</v>
      </c>
      <c r="D43" s="43">
        <f>EXQUISITECES!AH55</f>
        <v>307.83</v>
      </c>
      <c r="E43" s="43">
        <f>HOYADA!AH55</f>
        <v>79.77</v>
      </c>
      <c r="F43" s="43">
        <f>FARMASTOP!AH55</f>
        <v>402.6</v>
      </c>
      <c r="G43" s="43">
        <f>BOCAS!AH55</f>
        <v>53.04</v>
      </c>
      <c r="H43" s="43">
        <f>LAGUNETICA!AH55</f>
        <v>357.23</v>
      </c>
      <c r="I43" s="43">
        <f>SANANTONIO!AH55</f>
        <v>0</v>
      </c>
      <c r="J43" s="43">
        <f t="shared" si="0"/>
        <v>7988.380000000001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85.34</v>
      </c>
      <c r="I47" s="43">
        <f>SANANTONIO!AH59</f>
        <v>0</v>
      </c>
      <c r="J47" s="43">
        <f t="shared" si="0"/>
        <v>85.34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1.1100000000000001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1.1100000000000001</v>
      </c>
    </row>
    <row r="52" spans="1:10" x14ac:dyDescent="0.25">
      <c r="A52" s="51" t="s">
        <v>92</v>
      </c>
      <c r="B52" s="75">
        <f>AUTOMERCADO!AH64</f>
        <v>77894.816400000011</v>
      </c>
      <c r="C52" s="75">
        <f>MODELO!AH64</f>
        <v>30350.304399999997</v>
      </c>
      <c r="D52" s="75">
        <f>EXQUISITECES!AH64</f>
        <v>22069.34</v>
      </c>
      <c r="E52" s="75">
        <f>HOYADA!AH64</f>
        <v>9564.1952000000001</v>
      </c>
      <c r="F52" s="75">
        <f>FARMASTOP!AH64</f>
        <v>3684.5316000000003</v>
      </c>
      <c r="G52" s="75">
        <f>BOCAS!AH64</f>
        <v>2578.77</v>
      </c>
      <c r="H52" s="75">
        <f>LAGUNETICA!AH64</f>
        <v>23445.32</v>
      </c>
      <c r="I52" s="75">
        <f>SANANTONIO!AH64</f>
        <v>0</v>
      </c>
      <c r="J52" s="75">
        <f t="shared" si="0"/>
        <v>169587.27759999997</v>
      </c>
    </row>
    <row r="53" spans="1:10" x14ac:dyDescent="0.25">
      <c r="A53" s="56" t="s">
        <v>3</v>
      </c>
      <c r="B53" s="43">
        <f>B2</f>
        <v>77762.009999999995</v>
      </c>
      <c r="C53" s="43">
        <f t="shared" ref="C53:I53" si="1">C2</f>
        <v>29940.339999999997</v>
      </c>
      <c r="D53" s="43">
        <f t="shared" si="1"/>
        <v>21694.590000000004</v>
      </c>
      <c r="E53" s="43">
        <f t="shared" si="1"/>
        <v>9490.65</v>
      </c>
      <c r="F53" s="43">
        <f t="shared" si="1"/>
        <v>3644.3100000000004</v>
      </c>
      <c r="G53" s="43">
        <f t="shared" si="1"/>
        <v>2506.17</v>
      </c>
      <c r="H53" s="43">
        <f t="shared" si="1"/>
        <v>23370.47</v>
      </c>
      <c r="I53" s="43">
        <f t="shared" si="1"/>
        <v>0</v>
      </c>
      <c r="J53" s="43">
        <f>J2</f>
        <v>168408.54</v>
      </c>
    </row>
    <row r="54" spans="1:10" x14ac:dyDescent="0.25">
      <c r="A54" s="58" t="s">
        <v>95</v>
      </c>
      <c r="B54" s="43">
        <f>+B52-B53</f>
        <v>132.80640000001586</v>
      </c>
      <c r="C54" s="43">
        <f t="shared" ref="C54:I54" si="2">+C52-C53</f>
        <v>409.96440000000075</v>
      </c>
      <c r="D54" s="43">
        <f t="shared" si="2"/>
        <v>374.74999999999636</v>
      </c>
      <c r="E54" s="43">
        <f t="shared" si="2"/>
        <v>73.545200000000477</v>
      </c>
      <c r="F54" s="43">
        <f t="shared" si="2"/>
        <v>40.221599999999853</v>
      </c>
      <c r="G54" s="43">
        <f t="shared" si="2"/>
        <v>72.599999999999909</v>
      </c>
      <c r="H54" s="43">
        <f t="shared" si="2"/>
        <v>74.849999999998545</v>
      </c>
      <c r="I54" s="43">
        <f t="shared" si="2"/>
        <v>0</v>
      </c>
      <c r="J54" s="43">
        <f>+J52-J53</f>
        <v>1178.737599999964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B30" sqref="B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81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68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3395.99</v>
      </c>
      <c r="C12" s="26">
        <v>5050.21</v>
      </c>
      <c r="D12" s="26">
        <v>5113.3999999999996</v>
      </c>
      <c r="E12" s="26">
        <v>4243.08</v>
      </c>
      <c r="F12" s="26">
        <v>6335.82</v>
      </c>
      <c r="G12" s="26">
        <v>5182.7299999999996</v>
      </c>
      <c r="H12" s="26">
        <v>1852.19</v>
      </c>
      <c r="I12" s="26">
        <v>3028.43</v>
      </c>
      <c r="J12" s="26">
        <v>2020.25</v>
      </c>
      <c r="K12" s="26">
        <v>6193.91</v>
      </c>
      <c r="L12" s="26">
        <v>6687.19</v>
      </c>
      <c r="M12" s="26">
        <v>5725.76</v>
      </c>
      <c r="N12" s="26">
        <v>6594.28</v>
      </c>
      <c r="O12" s="26">
        <v>5392.48</v>
      </c>
      <c r="P12" s="26">
        <v>5816.91</v>
      </c>
      <c r="Q12" s="26">
        <v>2939.78</v>
      </c>
      <c r="R12" s="26">
        <v>662.06</v>
      </c>
      <c r="S12" s="26">
        <v>1527.54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77762.009999999995</v>
      </c>
      <c r="AI12" s="26">
        <v>76951.63</v>
      </c>
      <c r="AJ12" s="69">
        <f>+AI12-AH12</f>
        <v>-810.3799999999901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2.5</v>
      </c>
      <c r="E15" s="23"/>
      <c r="F15" s="23">
        <v>112.6</v>
      </c>
      <c r="G15" s="23">
        <v>42.5</v>
      </c>
      <c r="H15" s="23">
        <v>13.5</v>
      </c>
      <c r="I15" s="23">
        <v>57.5</v>
      </c>
      <c r="J15" s="23">
        <v>86.5</v>
      </c>
      <c r="K15" s="23">
        <v>32</v>
      </c>
      <c r="L15" s="23">
        <v>40.5</v>
      </c>
      <c r="M15" s="23">
        <v>125</v>
      </c>
      <c r="N15" s="23">
        <v>12.2</v>
      </c>
      <c r="O15" s="23">
        <v>78.5</v>
      </c>
      <c r="P15" s="23">
        <v>265.5</v>
      </c>
      <c r="Q15" s="23">
        <v>46.5</v>
      </c>
      <c r="R15" s="23">
        <v>79</v>
      </c>
      <c r="S15" s="23">
        <v>66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1060.3000000000002</v>
      </c>
    </row>
    <row r="16" spans="1:36" s="32" customFormat="1" x14ac:dyDescent="0.25">
      <c r="A16" s="30" t="s">
        <v>20</v>
      </c>
      <c r="B16" s="31">
        <v>250</v>
      </c>
      <c r="C16" s="31">
        <v>468</v>
      </c>
      <c r="D16" s="31">
        <v>548</v>
      </c>
      <c r="E16" s="31">
        <v>357</v>
      </c>
      <c r="F16" s="31">
        <v>863</v>
      </c>
      <c r="G16" s="31"/>
      <c r="H16" s="31">
        <v>28</v>
      </c>
      <c r="I16" s="31"/>
      <c r="J16" s="31"/>
      <c r="K16" s="31">
        <v>636</v>
      </c>
      <c r="L16" s="31">
        <v>797</v>
      </c>
      <c r="M16" s="31">
        <v>575</v>
      </c>
      <c r="N16" s="31">
        <v>758</v>
      </c>
      <c r="O16" s="31">
        <v>655</v>
      </c>
      <c r="P16" s="31"/>
      <c r="Q16" s="31"/>
      <c r="R16" s="31"/>
      <c r="S16" s="31">
        <v>87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6022</v>
      </c>
      <c r="AJ16" s="70"/>
    </row>
    <row r="17" spans="1:36" s="47" customFormat="1" x14ac:dyDescent="0.25">
      <c r="A17" s="46" t="s">
        <v>27</v>
      </c>
      <c r="B17" s="22">
        <f>B16*$B$8</f>
        <v>1110</v>
      </c>
      <c r="C17" s="22">
        <f>C16*$B$8</f>
        <v>2077.92</v>
      </c>
      <c r="D17" s="22">
        <f t="shared" ref="D17:L17" si="2">D16*$B$8</f>
        <v>2433.1200000000003</v>
      </c>
      <c r="E17" s="22">
        <f t="shared" si="2"/>
        <v>1585.0800000000002</v>
      </c>
      <c r="F17" s="22">
        <f t="shared" si="2"/>
        <v>3831.7200000000003</v>
      </c>
      <c r="G17" s="22">
        <f t="shared" si="2"/>
        <v>0</v>
      </c>
      <c r="H17" s="22">
        <f t="shared" si="2"/>
        <v>124.32000000000001</v>
      </c>
      <c r="I17" s="22">
        <f t="shared" si="2"/>
        <v>0</v>
      </c>
      <c r="J17" s="22">
        <f t="shared" si="2"/>
        <v>0</v>
      </c>
      <c r="K17" s="22">
        <f t="shared" si="2"/>
        <v>2823.84</v>
      </c>
      <c r="L17" s="22">
        <f t="shared" si="2"/>
        <v>3538.6800000000003</v>
      </c>
      <c r="M17" s="22">
        <f t="shared" ref="M17:R17" si="3">M16*$B$8</f>
        <v>2553</v>
      </c>
      <c r="N17" s="22">
        <f t="shared" si="3"/>
        <v>3365.5200000000004</v>
      </c>
      <c r="O17" s="22">
        <f t="shared" si="3"/>
        <v>2908.2000000000003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386.28000000000003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26737.68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250</v>
      </c>
      <c r="C22" s="20">
        <f t="shared" ref="C22:L22" si="11">+C16+C18+C20</f>
        <v>468</v>
      </c>
      <c r="D22" s="20">
        <f t="shared" si="11"/>
        <v>548</v>
      </c>
      <c r="E22" s="20">
        <f t="shared" si="11"/>
        <v>357</v>
      </c>
      <c r="F22" s="20">
        <f t="shared" si="11"/>
        <v>863</v>
      </c>
      <c r="G22" s="20">
        <f t="shared" si="11"/>
        <v>0</v>
      </c>
      <c r="H22" s="20">
        <f t="shared" si="11"/>
        <v>28</v>
      </c>
      <c r="I22" s="20">
        <f t="shared" si="11"/>
        <v>0</v>
      </c>
      <c r="J22" s="20">
        <f t="shared" si="11"/>
        <v>0</v>
      </c>
      <c r="K22" s="20">
        <f t="shared" si="11"/>
        <v>636</v>
      </c>
      <c r="L22" s="20">
        <f t="shared" si="11"/>
        <v>797</v>
      </c>
      <c r="M22" s="20">
        <f t="shared" ref="M22:S22" si="12">+M16+M18+M20</f>
        <v>575</v>
      </c>
      <c r="N22" s="20">
        <f t="shared" si="12"/>
        <v>758</v>
      </c>
      <c r="O22" s="20">
        <f t="shared" si="12"/>
        <v>655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87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6022</v>
      </c>
    </row>
    <row r="23" spans="1:36" s="47" customFormat="1" x14ac:dyDescent="0.25">
      <c r="A23" s="48" t="s">
        <v>26</v>
      </c>
      <c r="B23" s="19">
        <f>+B17+B19+B21</f>
        <v>1110</v>
      </c>
      <c r="C23" s="19">
        <f t="shared" ref="C23:L23" si="14">+C17+C19+C21</f>
        <v>2077.92</v>
      </c>
      <c r="D23" s="19">
        <f t="shared" si="14"/>
        <v>2433.1200000000003</v>
      </c>
      <c r="E23" s="19">
        <f t="shared" si="14"/>
        <v>1585.0800000000002</v>
      </c>
      <c r="F23" s="19">
        <f t="shared" si="14"/>
        <v>3831.7200000000003</v>
      </c>
      <c r="G23" s="19">
        <f t="shared" si="14"/>
        <v>0</v>
      </c>
      <c r="H23" s="19">
        <f t="shared" si="14"/>
        <v>124.32000000000001</v>
      </c>
      <c r="I23" s="19">
        <f t="shared" si="14"/>
        <v>0</v>
      </c>
      <c r="J23" s="19">
        <f t="shared" si="14"/>
        <v>0</v>
      </c>
      <c r="K23" s="19">
        <f t="shared" si="14"/>
        <v>2823.84</v>
      </c>
      <c r="L23" s="19">
        <f t="shared" si="14"/>
        <v>3538.6800000000003</v>
      </c>
      <c r="M23" s="19">
        <f t="shared" ref="M23:S23" si="15">+M17+M19+M21</f>
        <v>2553</v>
      </c>
      <c r="N23" s="19">
        <f t="shared" si="15"/>
        <v>3365.5200000000004</v>
      </c>
      <c r="O23" s="19">
        <f t="shared" si="15"/>
        <v>2908.2000000000003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386.28000000000003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26737.68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109.94</v>
      </c>
      <c r="D32" s="36"/>
      <c r="E32" s="36"/>
      <c r="F32" s="36"/>
      <c r="G32" s="36"/>
      <c r="H32" s="36"/>
      <c r="I32" s="36"/>
      <c r="J32" s="36"/>
      <c r="K32" s="36"/>
      <c r="L32" s="36">
        <v>22</v>
      </c>
      <c r="M32" s="37">
        <v>56.15</v>
      </c>
      <c r="N32" s="37"/>
      <c r="O32" s="37">
        <v>37.25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225.34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488.13360000000006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97.68</v>
      </c>
      <c r="M33" s="22">
        <f t="shared" ref="M33:R33" si="31">M32*$B$8</f>
        <v>249.30600000000001</v>
      </c>
      <c r="N33" s="22">
        <f t="shared" si="31"/>
        <v>0</v>
      </c>
      <c r="O33" s="22">
        <f t="shared" si="31"/>
        <v>165.39000000000001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1000.5096000000001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109.94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22</v>
      </c>
      <c r="M38" s="20">
        <f t="shared" ref="M38:S38" si="40">+M32+M34+M36</f>
        <v>56.15</v>
      </c>
      <c r="N38" s="20">
        <f t="shared" si="40"/>
        <v>0</v>
      </c>
      <c r="O38" s="20">
        <f t="shared" si="40"/>
        <v>37.25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225.34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488.13360000000006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97.68</v>
      </c>
      <c r="M39" s="19">
        <f t="shared" ref="M39:S39" si="43">+M33+M35+M37</f>
        <v>249.30600000000001</v>
      </c>
      <c r="N39" s="19">
        <f t="shared" si="43"/>
        <v>0</v>
      </c>
      <c r="O39" s="19">
        <f t="shared" si="43"/>
        <v>165.39000000000001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1000.5096000000001</v>
      </c>
    </row>
    <row r="40" spans="1:34" x14ac:dyDescent="0.25">
      <c r="A40" s="13" t="s">
        <v>43</v>
      </c>
      <c r="B40" s="36">
        <v>181.52</v>
      </c>
      <c r="C40" s="36"/>
      <c r="D40" s="36"/>
      <c r="E40" s="36"/>
      <c r="F40" s="36">
        <v>41.29</v>
      </c>
      <c r="G40" s="36"/>
      <c r="H40" s="36"/>
      <c r="I40" s="36"/>
      <c r="J40" s="36"/>
      <c r="K40" s="36"/>
      <c r="L40" s="36"/>
      <c r="M40" s="36"/>
      <c r="N40" s="36">
        <v>19.239999999999998</v>
      </c>
      <c r="O40" s="36">
        <v>85.17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327.22000000000003</v>
      </c>
    </row>
    <row r="41" spans="1:34" s="47" customFormat="1" x14ac:dyDescent="0.25">
      <c r="A41" s="46" t="s">
        <v>44</v>
      </c>
      <c r="B41" s="22">
        <f>B40*$B$8</f>
        <v>805.94880000000012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183.32760000000002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85.425600000000003</v>
      </c>
      <c r="O41" s="22">
        <f t="shared" si="46"/>
        <v>378.15480000000002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1452.8568000000002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181.52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41.29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19.239999999999998</v>
      </c>
      <c r="O46" s="20">
        <f t="shared" si="55"/>
        <v>85.17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327.22000000000003</v>
      </c>
    </row>
    <row r="47" spans="1:34" s="47" customFormat="1" x14ac:dyDescent="0.25">
      <c r="A47" s="48" t="s">
        <v>48</v>
      </c>
      <c r="B47" s="19">
        <f>+B41+B43+B45</f>
        <v>805.94880000000012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183.32760000000002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85.425600000000003</v>
      </c>
      <c r="O47" s="19">
        <f t="shared" si="58"/>
        <v>378.15480000000002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1452.8568000000002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308.68</v>
      </c>
      <c r="C49" s="44">
        <v>1418.4</v>
      </c>
      <c r="D49" s="44">
        <v>1912.75</v>
      </c>
      <c r="E49" s="44">
        <v>2051.46</v>
      </c>
      <c r="F49" s="44">
        <v>2070.94</v>
      </c>
      <c r="G49" s="44">
        <v>4100.99</v>
      </c>
      <c r="H49" s="44">
        <v>1096.31</v>
      </c>
      <c r="I49" s="44">
        <v>2302.25</v>
      </c>
      <c r="J49" s="44">
        <v>1327.72</v>
      </c>
      <c r="K49" s="44">
        <v>1551.87</v>
      </c>
      <c r="L49" s="44">
        <v>2117.84</v>
      </c>
      <c r="M49" s="45">
        <v>2174.61</v>
      </c>
      <c r="N49" s="45">
        <v>2671.61</v>
      </c>
      <c r="O49" s="45">
        <v>1715.53</v>
      </c>
      <c r="P49" s="45">
        <v>5525.79</v>
      </c>
      <c r="Q49" s="45">
        <v>1667.37</v>
      </c>
      <c r="R49" s="45">
        <v>583.57000000000005</v>
      </c>
      <c r="S49" s="45">
        <v>933.61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35531.300000000003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517.65</v>
      </c>
      <c r="C53" s="44">
        <v>317.63</v>
      </c>
      <c r="D53" s="44">
        <v>242.9</v>
      </c>
      <c r="E53" s="44">
        <v>550.62</v>
      </c>
      <c r="F53" s="44"/>
      <c r="G53" s="44"/>
      <c r="H53" s="44">
        <v>520.78</v>
      </c>
      <c r="I53" s="44">
        <v>136.94999999999999</v>
      </c>
      <c r="J53" s="44"/>
      <c r="K53" s="44">
        <v>1576.77</v>
      </c>
      <c r="L53" s="44">
        <v>529.5</v>
      </c>
      <c r="M53" s="45">
        <v>548.91</v>
      </c>
      <c r="N53" s="45">
        <v>372.27</v>
      </c>
      <c r="O53" s="45"/>
      <c r="P53" s="45"/>
      <c r="Q53" s="45">
        <v>999.01</v>
      </c>
      <c r="R53" s="45"/>
      <c r="S53" s="45">
        <v>144.27000000000001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6457.26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>
        <v>52.66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52.66</v>
      </c>
    </row>
    <row r="55" spans="1:34" x14ac:dyDescent="0.25">
      <c r="A55" s="17" t="s">
        <v>52</v>
      </c>
      <c r="B55" s="44">
        <v>661.1</v>
      </c>
      <c r="C55" s="44">
        <v>788.67</v>
      </c>
      <c r="D55" s="44">
        <v>522.15</v>
      </c>
      <c r="E55" s="44">
        <v>109.37</v>
      </c>
      <c r="F55" s="44">
        <v>141.5</v>
      </c>
      <c r="G55" s="44">
        <v>1039.98</v>
      </c>
      <c r="H55" s="44">
        <v>97.03</v>
      </c>
      <c r="I55" s="44">
        <v>532.33000000000004</v>
      </c>
      <c r="J55" s="44">
        <v>607.53</v>
      </c>
      <c r="K55" s="44">
        <v>219.84</v>
      </c>
      <c r="L55" s="44">
        <v>366.42</v>
      </c>
      <c r="M55" s="45">
        <v>78.73</v>
      </c>
      <c r="N55" s="45">
        <v>89.12</v>
      </c>
      <c r="O55" s="45">
        <v>146.52000000000001</v>
      </c>
      <c r="P55" s="45">
        <v>26.64</v>
      </c>
      <c r="Q55" s="45">
        <v>174.21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5601.14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>
        <v>1.1100000000000001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1.1100000000000001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3404.4888000000001</v>
      </c>
      <c r="C64" s="53">
        <f t="shared" ref="C64:AG64" si="61">+C15+C23+C31+C39+C47+C48+C49+C50+C51+C52+C53+C54+C55+C56+C57+C58+C59+C60+C61+C62+C63</f>
        <v>5090.7536</v>
      </c>
      <c r="D64" s="53">
        <f t="shared" si="61"/>
        <v>5113.42</v>
      </c>
      <c r="E64" s="53">
        <f t="shared" si="61"/>
        <v>4296.53</v>
      </c>
      <c r="F64" s="53">
        <f t="shared" si="61"/>
        <v>6340.0876000000007</v>
      </c>
      <c r="G64" s="53">
        <f t="shared" si="61"/>
        <v>5183.4699999999993</v>
      </c>
      <c r="H64" s="53">
        <f t="shared" si="61"/>
        <v>1851.9399999999998</v>
      </c>
      <c r="I64" s="53">
        <f t="shared" si="61"/>
        <v>3029.0299999999997</v>
      </c>
      <c r="J64" s="53">
        <f t="shared" si="61"/>
        <v>2021.75</v>
      </c>
      <c r="K64" s="53">
        <f t="shared" si="61"/>
        <v>6204.32</v>
      </c>
      <c r="L64" s="53">
        <f t="shared" si="61"/>
        <v>6690.6200000000008</v>
      </c>
      <c r="M64" s="53">
        <f t="shared" si="61"/>
        <v>5729.5559999999996</v>
      </c>
      <c r="N64" s="53">
        <f t="shared" si="61"/>
        <v>6596.1456000000007</v>
      </c>
      <c r="O64" s="53">
        <f t="shared" si="61"/>
        <v>5392.2948000000006</v>
      </c>
      <c r="P64" s="53">
        <f t="shared" si="61"/>
        <v>5817.93</v>
      </c>
      <c r="Q64" s="53">
        <f t="shared" si="61"/>
        <v>2939.75</v>
      </c>
      <c r="R64" s="53">
        <f t="shared" si="61"/>
        <v>662.57</v>
      </c>
      <c r="S64" s="53">
        <f t="shared" si="61"/>
        <v>1530.16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77894.816400000011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15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8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3395.99</v>
      </c>
      <c r="C67" s="57">
        <f t="shared" ref="C67:L67" si="63">C12</f>
        <v>5050.21</v>
      </c>
      <c r="D67" s="57">
        <f t="shared" si="63"/>
        <v>5113.3999999999996</v>
      </c>
      <c r="E67" s="57">
        <f t="shared" si="63"/>
        <v>4243.08</v>
      </c>
      <c r="F67" s="57">
        <f t="shared" si="63"/>
        <v>6335.82</v>
      </c>
      <c r="G67" s="57">
        <f t="shared" si="63"/>
        <v>5182.7299999999996</v>
      </c>
      <c r="H67" s="57">
        <f t="shared" si="63"/>
        <v>1852.19</v>
      </c>
      <c r="I67" s="57">
        <f t="shared" si="63"/>
        <v>3028.43</v>
      </c>
      <c r="J67" s="57">
        <f t="shared" si="63"/>
        <v>2020.25</v>
      </c>
      <c r="K67" s="57">
        <f t="shared" si="63"/>
        <v>6193.91</v>
      </c>
      <c r="L67" s="57">
        <f t="shared" si="63"/>
        <v>6687.19</v>
      </c>
      <c r="M67" s="57">
        <f t="shared" ref="M67:AG67" si="64">M12</f>
        <v>5725.76</v>
      </c>
      <c r="N67" s="57">
        <f t="shared" si="64"/>
        <v>6594.28</v>
      </c>
      <c r="O67" s="57">
        <f t="shared" si="64"/>
        <v>5392.48</v>
      </c>
      <c r="P67" s="57">
        <f t="shared" si="64"/>
        <v>5816.91</v>
      </c>
      <c r="Q67" s="57">
        <f t="shared" si="64"/>
        <v>2939.78</v>
      </c>
      <c r="R67" s="57">
        <f t="shared" si="64"/>
        <v>662.06</v>
      </c>
      <c r="S67" s="57">
        <f t="shared" si="64"/>
        <v>1527.54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77762.009999999995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3395.99</v>
      </c>
      <c r="C69" s="59">
        <f t="shared" ref="C69:L69" si="67">+C67+C68</f>
        <v>5050.21</v>
      </c>
      <c r="D69" s="59">
        <f t="shared" si="67"/>
        <v>5113.3999999999996</v>
      </c>
      <c r="E69" s="59">
        <f t="shared" si="67"/>
        <v>4243.08</v>
      </c>
      <c r="F69" s="59">
        <f t="shared" si="67"/>
        <v>6335.82</v>
      </c>
      <c r="G69" s="59">
        <f t="shared" si="67"/>
        <v>5182.7299999999996</v>
      </c>
      <c r="H69" s="59">
        <f t="shared" si="67"/>
        <v>1852.19</v>
      </c>
      <c r="I69" s="59">
        <f t="shared" si="67"/>
        <v>3028.43</v>
      </c>
      <c r="J69" s="59">
        <f t="shared" si="67"/>
        <v>2020.25</v>
      </c>
      <c r="K69" s="59">
        <f t="shared" si="67"/>
        <v>6193.91</v>
      </c>
      <c r="L69" s="59">
        <f t="shared" si="67"/>
        <v>6687.19</v>
      </c>
      <c r="M69" s="59">
        <f t="shared" ref="M69:AG69" si="68">+M67+M68</f>
        <v>5725.76</v>
      </c>
      <c r="N69" s="59">
        <f t="shared" si="68"/>
        <v>6594.28</v>
      </c>
      <c r="O69" s="59">
        <f t="shared" si="68"/>
        <v>5392.48</v>
      </c>
      <c r="P69" s="59">
        <f t="shared" si="68"/>
        <v>5816.91</v>
      </c>
      <c r="Q69" s="59">
        <f t="shared" si="68"/>
        <v>2939.78</v>
      </c>
      <c r="R69" s="59">
        <f t="shared" si="68"/>
        <v>662.06</v>
      </c>
      <c r="S69" s="59">
        <f t="shared" si="68"/>
        <v>1527.54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77762.009999999995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8.4988000000003012</v>
      </c>
      <c r="C70" s="57">
        <f t="shared" si="69"/>
        <v>40.543599999999969</v>
      </c>
      <c r="D70" s="57">
        <f t="shared" si="69"/>
        <v>2.0000000000436557E-2</v>
      </c>
      <c r="E70" s="57">
        <f t="shared" si="69"/>
        <v>53.449999999999818</v>
      </c>
      <c r="F70" s="57">
        <f t="shared" si="69"/>
        <v>4.267600000001039</v>
      </c>
      <c r="G70" s="57">
        <f t="shared" si="69"/>
        <v>0.73999999999978172</v>
      </c>
      <c r="H70" s="57">
        <f t="shared" si="69"/>
        <v>-0.25000000000022737</v>
      </c>
      <c r="I70" s="57">
        <f t="shared" si="69"/>
        <v>0.59999999999990905</v>
      </c>
      <c r="J70" s="57">
        <f t="shared" si="69"/>
        <v>1.5</v>
      </c>
      <c r="K70" s="57">
        <f t="shared" si="69"/>
        <v>10.409999999999854</v>
      </c>
      <c r="L70" s="57">
        <f t="shared" si="69"/>
        <v>3.4300000000012005</v>
      </c>
      <c r="M70" s="57">
        <f t="shared" ref="M70:AG70" si="70">+M64-M69</f>
        <v>3.795999999999367</v>
      </c>
      <c r="N70" s="57">
        <f t="shared" si="70"/>
        <v>1.8656000000009954</v>
      </c>
      <c r="O70" s="57">
        <f t="shared" si="70"/>
        <v>-0.18519999999898573</v>
      </c>
      <c r="P70" s="57">
        <f t="shared" si="70"/>
        <v>1.0200000000004366</v>
      </c>
      <c r="Q70" s="57">
        <f t="shared" si="70"/>
        <v>-3.0000000000200089E-2</v>
      </c>
      <c r="R70" s="57">
        <f t="shared" si="70"/>
        <v>0.51000000000010459</v>
      </c>
      <c r="S70" s="57">
        <f t="shared" si="70"/>
        <v>2.6200000000001182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132.80640000000392</v>
      </c>
    </row>
    <row r="71" spans="1:34" ht="101.25" customHeight="1" x14ac:dyDescent="0.25">
      <c r="A71" s="77" t="s">
        <v>96</v>
      </c>
      <c r="B71" s="14" t="s">
        <v>128</v>
      </c>
      <c r="C71" s="14" t="s">
        <v>129</v>
      </c>
      <c r="D71" s="14"/>
      <c r="E71" s="14" t="s">
        <v>130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H53" sqref="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>
        <v>0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2467.54</v>
      </c>
      <c r="C12" s="26">
        <v>2500.71</v>
      </c>
      <c r="D12" s="26">
        <v>1786.8</v>
      </c>
      <c r="E12" s="26">
        <v>1137.75</v>
      </c>
      <c r="F12" s="26">
        <v>1941.96</v>
      </c>
      <c r="G12" s="26">
        <v>969.9</v>
      </c>
      <c r="H12" s="26">
        <v>2050.4899999999998</v>
      </c>
      <c r="I12" s="26">
        <v>3776.68</v>
      </c>
      <c r="J12" s="26">
        <v>3680.25</v>
      </c>
      <c r="K12" s="26">
        <v>2661.19</v>
      </c>
      <c r="L12" s="26">
        <v>2851.21</v>
      </c>
      <c r="M12" s="26">
        <v>970.75</v>
      </c>
      <c r="N12" s="26">
        <v>3145.11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29940.339999999997</v>
      </c>
      <c r="AI12" s="26" t="s">
        <v>127</v>
      </c>
      <c r="AJ12" s="69" t="e">
        <f>+AI12-AH12</f>
        <v>#VALUE!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>
        <v>70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70</v>
      </c>
      <c r="AI13" s="26"/>
      <c r="AJ13" s="69">
        <f>+AI13-AH13</f>
        <v>-70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59</v>
      </c>
      <c r="D15" s="23">
        <v>42</v>
      </c>
      <c r="E15" s="23">
        <v>19</v>
      </c>
      <c r="F15" s="23">
        <v>74.7</v>
      </c>
      <c r="G15" s="23">
        <v>11.5</v>
      </c>
      <c r="H15" s="23">
        <v>10.3</v>
      </c>
      <c r="I15" s="23">
        <v>80.5</v>
      </c>
      <c r="J15" s="23"/>
      <c r="K15" s="23">
        <v>127.5</v>
      </c>
      <c r="L15" s="23">
        <v>142</v>
      </c>
      <c r="M15" s="23">
        <v>97.5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664</v>
      </c>
    </row>
    <row r="16" spans="1:36" s="32" customFormat="1" x14ac:dyDescent="0.25">
      <c r="A16" s="30" t="s">
        <v>20</v>
      </c>
      <c r="B16" s="31">
        <v>292</v>
      </c>
      <c r="C16" s="31">
        <v>271</v>
      </c>
      <c r="D16" s="31">
        <v>0</v>
      </c>
      <c r="E16" s="31">
        <v>0</v>
      </c>
      <c r="F16" s="31">
        <v>0</v>
      </c>
      <c r="G16" s="31">
        <v>0</v>
      </c>
      <c r="H16" s="31">
        <v>231</v>
      </c>
      <c r="I16" s="31">
        <v>334</v>
      </c>
      <c r="J16" s="31">
        <v>407</v>
      </c>
      <c r="K16" s="31"/>
      <c r="L16" s="31"/>
      <c r="M16" s="31"/>
      <c r="N16" s="31">
        <v>358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1893</v>
      </c>
      <c r="AJ16" s="70"/>
    </row>
    <row r="17" spans="1:36" s="47" customFormat="1" x14ac:dyDescent="0.25">
      <c r="A17" s="46" t="s">
        <v>27</v>
      </c>
      <c r="B17" s="22">
        <f>B16*$B$8</f>
        <v>1296.48</v>
      </c>
      <c r="C17" s="22">
        <f>C16*$B$8</f>
        <v>1203.24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1025.6400000000001</v>
      </c>
      <c r="I17" s="22">
        <f t="shared" si="2"/>
        <v>1482.96</v>
      </c>
      <c r="J17" s="22">
        <f t="shared" si="2"/>
        <v>1807.0800000000002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1589.5200000000002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8404.92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292</v>
      </c>
      <c r="C22" s="20">
        <f t="shared" ref="C22:AG23" si="5">+C16+C18+C20</f>
        <v>271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231</v>
      </c>
      <c r="I22" s="20">
        <f t="shared" si="5"/>
        <v>334</v>
      </c>
      <c r="J22" s="20">
        <f t="shared" si="5"/>
        <v>407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358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1893</v>
      </c>
    </row>
    <row r="23" spans="1:36" s="47" customFormat="1" x14ac:dyDescent="0.25">
      <c r="A23" s="48" t="s">
        <v>26</v>
      </c>
      <c r="B23" s="19">
        <f>+B17+B19+B21</f>
        <v>1296.48</v>
      </c>
      <c r="C23" s="19">
        <f t="shared" si="5"/>
        <v>1203.24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1025.6400000000001</v>
      </c>
      <c r="I23" s="19">
        <f t="shared" si="5"/>
        <v>1482.96</v>
      </c>
      <c r="J23" s="19">
        <f t="shared" si="5"/>
        <v>1807.0800000000002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1589.5200000000002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8404.92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14.76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65.534400000000005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65.534400000000005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14.76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65.534400000000005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65.534400000000005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782.63</v>
      </c>
      <c r="C49" s="44">
        <v>803.63</v>
      </c>
      <c r="D49" s="44">
        <v>887.22</v>
      </c>
      <c r="E49" s="44">
        <v>563.14</v>
      </c>
      <c r="F49" s="44">
        <v>1761.66</v>
      </c>
      <c r="G49" s="44">
        <v>815.6</v>
      </c>
      <c r="H49" s="44">
        <v>681.5</v>
      </c>
      <c r="I49" s="44">
        <v>1757.58</v>
      </c>
      <c r="J49" s="44">
        <v>1443.24</v>
      </c>
      <c r="K49" s="44">
        <v>1995.85</v>
      </c>
      <c r="L49" s="44">
        <v>2462.17</v>
      </c>
      <c r="M49" s="45">
        <v>807.86</v>
      </c>
      <c r="N49" s="45">
        <v>1285.26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16047.340000000002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14.27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14.27</v>
      </c>
    </row>
    <row r="53" spans="1:34" x14ac:dyDescent="0.25">
      <c r="A53" s="17" t="s">
        <v>18</v>
      </c>
      <c r="B53" s="44">
        <v>301.01</v>
      </c>
      <c r="C53" s="44">
        <v>421.77</v>
      </c>
      <c r="D53" s="44">
        <v>391.97</v>
      </c>
      <c r="E53" s="44">
        <v>528.24</v>
      </c>
      <c r="F53" s="44">
        <v>0</v>
      </c>
      <c r="G53" s="44"/>
      <c r="H53" s="44">
        <v>319.52999999999997</v>
      </c>
      <c r="I53" s="44">
        <v>379.69</v>
      </c>
      <c r="J53" s="44">
        <v>405.5</v>
      </c>
      <c r="K53" s="44">
        <v>397.88</v>
      </c>
      <c r="L53" s="44">
        <v>317.08</v>
      </c>
      <c r="M53" s="45"/>
      <c r="N53" s="45">
        <v>295.3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3757.9700000000003</v>
      </c>
    </row>
    <row r="54" spans="1:34" x14ac:dyDescent="0.25">
      <c r="A54" s="17" t="s">
        <v>114</v>
      </c>
      <c r="B54" s="44">
        <v>110.92</v>
      </c>
      <c r="C54" s="44"/>
      <c r="D54" s="44"/>
      <c r="E54" s="44"/>
      <c r="F54" s="44">
        <v>79.67</v>
      </c>
      <c r="G54" s="44">
        <v>18.91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209.5</v>
      </c>
    </row>
    <row r="55" spans="1:34" x14ac:dyDescent="0.25">
      <c r="A55" s="17" t="s">
        <v>52</v>
      </c>
      <c r="B55" s="44">
        <v>16.079999999999998</v>
      </c>
      <c r="C55" s="44">
        <v>19.09</v>
      </c>
      <c r="D55" s="44">
        <v>465.69</v>
      </c>
      <c r="E55" s="44">
        <v>28.32</v>
      </c>
      <c r="F55" s="44">
        <v>26.11</v>
      </c>
      <c r="G55" s="44">
        <v>123.89</v>
      </c>
      <c r="H55" s="44">
        <v>17.010000000000002</v>
      </c>
      <c r="I55" s="44">
        <v>79.209999999999994</v>
      </c>
      <c r="J55" s="44">
        <v>152.21</v>
      </c>
      <c r="K55" s="44">
        <v>149.44999999999999</v>
      </c>
      <c r="L55" s="44"/>
      <c r="M55" s="45">
        <v>70.150000000000006</v>
      </c>
      <c r="N55" s="45">
        <v>39.56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1186.7700000000002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2521.3900000000003</v>
      </c>
      <c r="C64" s="53">
        <f t="shared" ref="C64:AG64" si="21">+C15+C23+C31+C39+C47+C48+C49+C50+C51+C52+C53+C54+C55+C56+C57+C58+C59+C60+C61+C62+C63</f>
        <v>2506.73</v>
      </c>
      <c r="D64" s="53">
        <f t="shared" si="21"/>
        <v>1786.88</v>
      </c>
      <c r="E64" s="53">
        <f t="shared" si="21"/>
        <v>1138.7</v>
      </c>
      <c r="F64" s="53">
        <f t="shared" si="21"/>
        <v>1942.14</v>
      </c>
      <c r="G64" s="53">
        <f t="shared" si="21"/>
        <v>969.9</v>
      </c>
      <c r="H64" s="53">
        <f t="shared" si="21"/>
        <v>2053.98</v>
      </c>
      <c r="I64" s="53">
        <f t="shared" si="21"/>
        <v>3779.94</v>
      </c>
      <c r="J64" s="53">
        <f t="shared" si="21"/>
        <v>3808.03</v>
      </c>
      <c r="K64" s="53">
        <f t="shared" si="21"/>
        <v>2670.68</v>
      </c>
      <c r="L64" s="53">
        <f t="shared" si="21"/>
        <v>2921.25</v>
      </c>
      <c r="M64" s="53">
        <f t="shared" si="21"/>
        <v>975.51</v>
      </c>
      <c r="N64" s="53">
        <f t="shared" si="21"/>
        <v>3275.1744000000003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30350.304399999997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2467.54</v>
      </c>
      <c r="C67" s="57">
        <f t="shared" ref="C67:L67" si="23">C12</f>
        <v>2500.71</v>
      </c>
      <c r="D67" s="57">
        <f t="shared" si="23"/>
        <v>1786.8</v>
      </c>
      <c r="E67" s="57">
        <f t="shared" si="23"/>
        <v>1137.75</v>
      </c>
      <c r="F67" s="57">
        <f t="shared" si="23"/>
        <v>1941.96</v>
      </c>
      <c r="G67" s="57">
        <f t="shared" si="23"/>
        <v>969.9</v>
      </c>
      <c r="H67" s="57">
        <f t="shared" si="23"/>
        <v>2050.4899999999998</v>
      </c>
      <c r="I67" s="57">
        <f t="shared" si="23"/>
        <v>3776.68</v>
      </c>
      <c r="J67" s="57">
        <f t="shared" si="23"/>
        <v>3680.25</v>
      </c>
      <c r="K67" s="57">
        <f t="shared" si="23"/>
        <v>2661.19</v>
      </c>
      <c r="L67" s="57">
        <f t="shared" si="23"/>
        <v>2851.21</v>
      </c>
      <c r="M67" s="57">
        <f t="shared" si="22"/>
        <v>970.75</v>
      </c>
      <c r="N67" s="57">
        <f t="shared" si="22"/>
        <v>3145.11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29940.339999999997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70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70</v>
      </c>
    </row>
    <row r="69" spans="1:34" s="47" customFormat="1" x14ac:dyDescent="0.25">
      <c r="A69" s="58" t="s">
        <v>94</v>
      </c>
      <c r="B69" s="59">
        <f>+B67+B68</f>
        <v>2467.54</v>
      </c>
      <c r="C69" s="59">
        <f t="shared" ref="C69:AG69" si="25">+C67+C68</f>
        <v>2500.71</v>
      </c>
      <c r="D69" s="59">
        <f t="shared" si="25"/>
        <v>1786.8</v>
      </c>
      <c r="E69" s="59">
        <f t="shared" si="25"/>
        <v>1137.75</v>
      </c>
      <c r="F69" s="59">
        <f t="shared" si="25"/>
        <v>1941.96</v>
      </c>
      <c r="G69" s="59">
        <f t="shared" si="25"/>
        <v>969.9</v>
      </c>
      <c r="H69" s="59">
        <f t="shared" si="25"/>
        <v>2050.4899999999998</v>
      </c>
      <c r="I69" s="59">
        <f t="shared" si="25"/>
        <v>3776.68</v>
      </c>
      <c r="J69" s="59">
        <f t="shared" si="25"/>
        <v>3680.25</v>
      </c>
      <c r="K69" s="59">
        <f t="shared" si="25"/>
        <v>2661.19</v>
      </c>
      <c r="L69" s="59">
        <f t="shared" si="25"/>
        <v>2921.21</v>
      </c>
      <c r="M69" s="59">
        <f t="shared" si="25"/>
        <v>970.75</v>
      </c>
      <c r="N69" s="59">
        <f t="shared" si="25"/>
        <v>3145.11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30010.339999999997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53.850000000000364</v>
      </c>
      <c r="C70" s="57">
        <f t="shared" si="26"/>
        <v>6.0199999999999818</v>
      </c>
      <c r="D70" s="57">
        <f t="shared" si="26"/>
        <v>8.0000000000154614E-2</v>
      </c>
      <c r="E70" s="57">
        <f t="shared" si="26"/>
        <v>0.95000000000004547</v>
      </c>
      <c r="F70" s="57">
        <f t="shared" si="26"/>
        <v>0.18000000000006366</v>
      </c>
      <c r="G70" s="57">
        <f t="shared" si="26"/>
        <v>0</v>
      </c>
      <c r="H70" s="57">
        <f t="shared" si="26"/>
        <v>3.4900000000002365</v>
      </c>
      <c r="I70" s="57">
        <f t="shared" si="26"/>
        <v>3.2600000000002183</v>
      </c>
      <c r="J70" s="57">
        <f t="shared" si="26"/>
        <v>127.7800000000002</v>
      </c>
      <c r="K70" s="57">
        <f t="shared" si="26"/>
        <v>9.4899999999997817</v>
      </c>
      <c r="L70" s="57">
        <f t="shared" si="26"/>
        <v>3.999999999996362E-2</v>
      </c>
      <c r="M70" s="57">
        <f t="shared" si="26"/>
        <v>4.7599999999999909</v>
      </c>
      <c r="N70" s="57">
        <f t="shared" si="26"/>
        <v>130.06440000000021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339.96440000000121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 t="s">
        <v>124</v>
      </c>
      <c r="J71" s="14" t="s">
        <v>125</v>
      </c>
      <c r="K71" s="14"/>
      <c r="L71" s="14"/>
      <c r="M71" s="29"/>
      <c r="N71" s="29" t="s">
        <v>126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  <c r="H6" s="78">
        <v>44665</v>
      </c>
    </row>
    <row r="8" spans="1:36" x14ac:dyDescent="0.25">
      <c r="A8" s="1" t="s">
        <v>21</v>
      </c>
      <c r="B8" s="2">
        <v>4.4400000000000004</v>
      </c>
      <c r="C8" s="1" t="s">
        <v>38</v>
      </c>
      <c r="D8" s="2"/>
      <c r="H8" s="12">
        <v>4.4400000000000004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 t="s">
        <v>61</v>
      </c>
      <c r="H11" s="5" t="s">
        <v>53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4165.58</v>
      </c>
      <c r="C12" s="26">
        <v>2751.24</v>
      </c>
      <c r="D12" s="26">
        <v>8963.19</v>
      </c>
      <c r="E12" s="26">
        <v>928.85</v>
      </c>
      <c r="F12" s="26">
        <v>4006.83</v>
      </c>
      <c r="G12" s="26">
        <v>878.9</v>
      </c>
      <c r="H12" s="26">
        <v>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21694.590000000004</v>
      </c>
      <c r="AI12" s="26">
        <v>21439.1</v>
      </c>
      <c r="AJ12" s="69">
        <f>+AI12-AH12</f>
        <v>-255.49000000000524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242.5</v>
      </c>
      <c r="D15" s="23"/>
      <c r="E15" s="23">
        <v>76</v>
      </c>
      <c r="F15" s="23">
        <v>386.2</v>
      </c>
      <c r="G15" s="23">
        <v>123.5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828.2</v>
      </c>
    </row>
    <row r="16" spans="1:36" s="32" customFormat="1" x14ac:dyDescent="0.25">
      <c r="A16" s="30" t="s">
        <v>20</v>
      </c>
      <c r="B16" s="31">
        <v>650</v>
      </c>
      <c r="C16" s="31"/>
      <c r="D16" s="31">
        <v>1525</v>
      </c>
      <c r="E16" s="31"/>
      <c r="F16" s="31"/>
      <c r="G16" s="31"/>
      <c r="H16" s="31">
        <v>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2175</v>
      </c>
      <c r="AJ16" s="70"/>
    </row>
    <row r="17" spans="1:36" s="47" customFormat="1" x14ac:dyDescent="0.25">
      <c r="A17" s="46" t="s">
        <v>27</v>
      </c>
      <c r="B17" s="22">
        <f>B16*$B$8</f>
        <v>2886.0000000000005</v>
      </c>
      <c r="C17" s="22">
        <f>C16*$B$8</f>
        <v>0</v>
      </c>
      <c r="D17" s="22">
        <f t="shared" ref="D17:AG17" si="2">D16*$B$8</f>
        <v>6771.0000000000009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9657.0000000000018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650</v>
      </c>
      <c r="C22" s="20">
        <f t="shared" ref="C22:AG23" si="5">+C16+C18+C20</f>
        <v>0</v>
      </c>
      <c r="D22" s="20">
        <f t="shared" si="5"/>
        <v>1525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2175</v>
      </c>
    </row>
    <row r="23" spans="1:36" s="47" customFormat="1" x14ac:dyDescent="0.25">
      <c r="A23" s="48" t="s">
        <v>26</v>
      </c>
      <c r="B23" s="19">
        <f>+B17+B19+B21</f>
        <v>2886.0000000000005</v>
      </c>
      <c r="C23" s="19">
        <f t="shared" si="5"/>
        <v>0</v>
      </c>
      <c r="D23" s="19">
        <f t="shared" si="5"/>
        <v>6771.0000000000009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9657.0000000000018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88.800000000000011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88.800000000000011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88.800000000000011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88.800000000000011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924.84</v>
      </c>
      <c r="C49" s="44">
        <v>1847.98</v>
      </c>
      <c r="D49" s="44">
        <v>1914.97</v>
      </c>
      <c r="E49" s="44">
        <v>605.77</v>
      </c>
      <c r="F49" s="44">
        <v>2957.69</v>
      </c>
      <c r="G49" s="44">
        <v>755.46</v>
      </c>
      <c r="H49" s="44">
        <v>0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9006.7099999999991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502.04</v>
      </c>
      <c r="C53" s="44">
        <v>446.42</v>
      </c>
      <c r="D53" s="44">
        <v>413.94</v>
      </c>
      <c r="E53" s="44">
        <v>247.29</v>
      </c>
      <c r="F53" s="44">
        <v>553.11</v>
      </c>
      <c r="G53" s="44"/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2162.8000000000002</v>
      </c>
    </row>
    <row r="54" spans="1:34" x14ac:dyDescent="0.25">
      <c r="A54" s="17" t="s">
        <v>114</v>
      </c>
      <c r="B54" s="44"/>
      <c r="C54" s="44">
        <v>18</v>
      </c>
      <c r="D54" s="44"/>
      <c r="E54" s="44"/>
      <c r="F54" s="44"/>
      <c r="G54" s="44"/>
      <c r="H54" s="44">
        <v>0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</v>
      </c>
    </row>
    <row r="55" spans="1:34" x14ac:dyDescent="0.25">
      <c r="A55" s="17" t="s">
        <v>52</v>
      </c>
      <c r="B55" s="44"/>
      <c r="C55" s="44">
        <v>198.42</v>
      </c>
      <c r="D55" s="44"/>
      <c r="E55" s="44"/>
      <c r="F55" s="44">
        <v>109.41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307.83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4312.880000000001</v>
      </c>
      <c r="C64" s="53">
        <f t="shared" ref="C64:AG64" si="21">+C15+C23+C31+C39+C47+C48+C49+C50+C51+C52+C53+C54+C55+C56+C57+C58+C59+C60+C61+C62+C63</f>
        <v>2753.32</v>
      </c>
      <c r="D64" s="53">
        <f t="shared" si="21"/>
        <v>9188.7100000000009</v>
      </c>
      <c r="E64" s="53">
        <f t="shared" si="21"/>
        <v>929.06</v>
      </c>
      <c r="F64" s="53">
        <f t="shared" si="21"/>
        <v>4006.41</v>
      </c>
      <c r="G64" s="53">
        <f t="shared" si="21"/>
        <v>878.96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22069.34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5 D</v>
      </c>
      <c r="H66" s="55" t="str">
        <f t="shared" si="22"/>
        <v>CAJA 1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4165.58</v>
      </c>
      <c r="C67" s="57">
        <f t="shared" ref="C67:L67" si="23">C12</f>
        <v>2751.24</v>
      </c>
      <c r="D67" s="57">
        <f t="shared" si="23"/>
        <v>8963.19</v>
      </c>
      <c r="E67" s="57">
        <f t="shared" si="23"/>
        <v>928.85</v>
      </c>
      <c r="F67" s="57">
        <f t="shared" si="23"/>
        <v>4006.83</v>
      </c>
      <c r="G67" s="57">
        <f t="shared" si="23"/>
        <v>878.9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21694.590000000004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4165.58</v>
      </c>
      <c r="C69" s="59">
        <f t="shared" ref="C69:AG69" si="25">+C67+C68</f>
        <v>2751.24</v>
      </c>
      <c r="D69" s="59">
        <f t="shared" si="25"/>
        <v>8963.19</v>
      </c>
      <c r="E69" s="59">
        <f t="shared" si="25"/>
        <v>928.85</v>
      </c>
      <c r="F69" s="59">
        <f t="shared" si="25"/>
        <v>4006.83</v>
      </c>
      <c r="G69" s="59">
        <f t="shared" si="25"/>
        <v>878.9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21694.590000000004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147.30000000000109</v>
      </c>
      <c r="C70" s="57">
        <f t="shared" si="26"/>
        <v>2.080000000000382</v>
      </c>
      <c r="D70" s="57">
        <f t="shared" si="26"/>
        <v>225.52000000000044</v>
      </c>
      <c r="E70" s="57">
        <f t="shared" si="26"/>
        <v>0.20999999999992269</v>
      </c>
      <c r="F70" s="57">
        <f t="shared" si="26"/>
        <v>-0.42000000000007276</v>
      </c>
      <c r="G70" s="57">
        <f t="shared" si="26"/>
        <v>6.0000000000059117E-2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374.75000000000182</v>
      </c>
    </row>
    <row r="71" spans="1:34" ht="95.25" customHeight="1" x14ac:dyDescent="0.25">
      <c r="A71" s="77" t="s">
        <v>96</v>
      </c>
      <c r="B71" s="14" t="s">
        <v>131</v>
      </c>
      <c r="C71" s="14"/>
      <c r="D71" s="14" t="s">
        <v>132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H74" s="12" t="s">
        <v>131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1484.59</v>
      </c>
      <c r="C12" s="26">
        <v>4102.4399999999996</v>
      </c>
      <c r="D12" s="26">
        <v>1929.29</v>
      </c>
      <c r="E12" s="26">
        <v>1974.33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9490.65</v>
      </c>
      <c r="AI12" s="26">
        <v>9557.64</v>
      </c>
      <c r="AJ12" s="69">
        <f>+AI12-AH12</f>
        <v>66.989999999999782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49.5</v>
      </c>
      <c r="C15" s="23">
        <v>109</v>
      </c>
      <c r="D15" s="23">
        <v>232.5</v>
      </c>
      <c r="E15" s="23">
        <v>249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640</v>
      </c>
    </row>
    <row r="16" spans="1:36" s="32" customFormat="1" x14ac:dyDescent="0.25">
      <c r="A16" s="30" t="s">
        <v>20</v>
      </c>
      <c r="B16" s="31">
        <v>167</v>
      </c>
      <c r="C16" s="31">
        <v>411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578</v>
      </c>
      <c r="AJ16" s="70"/>
    </row>
    <row r="17" spans="1:36" s="47" customFormat="1" x14ac:dyDescent="0.25">
      <c r="A17" s="46" t="s">
        <v>27</v>
      </c>
      <c r="B17" s="22">
        <f>B16*$B$8</f>
        <v>741.48</v>
      </c>
      <c r="C17" s="22">
        <f>C16*$B$8</f>
        <v>1824.8400000000001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2566.3200000000002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167</v>
      </c>
      <c r="C22" s="20">
        <f t="shared" ref="C22:AG23" si="5">+C16+C18+C20</f>
        <v>411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578</v>
      </c>
    </row>
    <row r="23" spans="1:36" s="47" customFormat="1" x14ac:dyDescent="0.25">
      <c r="A23" s="48" t="s">
        <v>26</v>
      </c>
      <c r="B23" s="19">
        <f>+B17+B19+B21</f>
        <v>741.48</v>
      </c>
      <c r="C23" s="19">
        <f t="shared" si="5"/>
        <v>1824.8400000000001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2566.3200000000002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29.83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29.83</v>
      </c>
    </row>
    <row r="41" spans="1:34" s="47" customFormat="1" x14ac:dyDescent="0.25">
      <c r="A41" s="46" t="s">
        <v>44</v>
      </c>
      <c r="B41" s="22">
        <f>B40*$B$8</f>
        <v>132.4452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132.4452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29.83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29.83</v>
      </c>
    </row>
    <row r="47" spans="1:34" s="47" customFormat="1" x14ac:dyDescent="0.25">
      <c r="A47" s="48" t="s">
        <v>48</v>
      </c>
      <c r="B47" s="19">
        <f>+B41+B43+B45</f>
        <v>132.4452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132.4452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182.67</v>
      </c>
      <c r="C49" s="44">
        <v>999.69</v>
      </c>
      <c r="D49" s="44">
        <v>886.46</v>
      </c>
      <c r="E49" s="44">
        <v>842.95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2911.7700000000004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400.78</v>
      </c>
      <c r="C53" s="44">
        <v>1218.56</v>
      </c>
      <c r="D53" s="44">
        <v>810.41</v>
      </c>
      <c r="E53" s="44">
        <v>804.14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3233.89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79.77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79.77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1506.8751999999999</v>
      </c>
      <c r="C64" s="53">
        <f t="shared" ref="C64:AG64" si="21">+C15+C23+C31+C39+C47+C48+C49+C50+C51+C52+C53+C54+C55+C56+C57+C58+C59+C60+C61+C62+C63</f>
        <v>4152.09</v>
      </c>
      <c r="D64" s="53">
        <f t="shared" si="21"/>
        <v>1929.37</v>
      </c>
      <c r="E64" s="53">
        <f t="shared" si="21"/>
        <v>1975.8600000000001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9564.1952000000001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1484.59</v>
      </c>
      <c r="C67" s="57">
        <f t="shared" ref="C67:L67" si="23">C12</f>
        <v>4102.4399999999996</v>
      </c>
      <c r="D67" s="57">
        <f t="shared" si="23"/>
        <v>1929.29</v>
      </c>
      <c r="E67" s="57">
        <f t="shared" si="23"/>
        <v>1974.33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9490.65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1484.59</v>
      </c>
      <c r="C69" s="59">
        <f t="shared" ref="C69:AG69" si="25">+C67+C68</f>
        <v>4102.4399999999996</v>
      </c>
      <c r="D69" s="59">
        <f t="shared" si="25"/>
        <v>1929.29</v>
      </c>
      <c r="E69" s="59">
        <f t="shared" si="25"/>
        <v>1974.33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9490.65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22.285200000000032</v>
      </c>
      <c r="C70" s="57">
        <f t="shared" si="26"/>
        <v>49.650000000000546</v>
      </c>
      <c r="D70" s="57">
        <f t="shared" si="26"/>
        <v>7.999999999992724E-2</v>
      </c>
      <c r="E70" s="57">
        <f t="shared" si="26"/>
        <v>1.5300000000002001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73.545200000000705</v>
      </c>
    </row>
    <row r="71" spans="1:34" ht="107.25" customHeight="1" x14ac:dyDescent="0.25">
      <c r="A71" s="77" t="s">
        <v>96</v>
      </c>
      <c r="B71" s="14" t="s">
        <v>140</v>
      </c>
      <c r="C71" s="14" t="s">
        <v>140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2300.9</v>
      </c>
      <c r="C12" s="26">
        <v>1343.41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3644.3100000000004</v>
      </c>
      <c r="AI12" s="26">
        <v>3621.08</v>
      </c>
      <c r="AJ12" s="69">
        <f>+AI12-AH12</f>
        <v>-23.230000000000473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>
        <v>7.7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7.7</v>
      </c>
      <c r="AI14" s="26"/>
      <c r="AJ14" s="69">
        <f>+AI14-AH14</f>
        <v>-7.7</v>
      </c>
    </row>
    <row r="15" spans="1:36" x14ac:dyDescent="0.25">
      <c r="A15" s="13" t="s">
        <v>0</v>
      </c>
      <c r="B15" s="23">
        <v>79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</v>
      </c>
    </row>
    <row r="16" spans="1:36" s="32" customFormat="1" x14ac:dyDescent="0.25">
      <c r="A16" s="30" t="s">
        <v>20</v>
      </c>
      <c r="B16" s="31">
        <v>121</v>
      </c>
      <c r="C16" s="31">
        <v>81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202</v>
      </c>
      <c r="AJ16" s="70"/>
    </row>
    <row r="17" spans="1:36" s="47" customFormat="1" x14ac:dyDescent="0.25">
      <c r="A17" s="46" t="s">
        <v>27</v>
      </c>
      <c r="B17" s="22">
        <f>B16*$B$8</f>
        <v>537.24</v>
      </c>
      <c r="C17" s="22">
        <f>C16*$B$8</f>
        <v>359.64000000000004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896.88000000000011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AG23" si="5">+C16+C18+C20</f>
        <v>81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202</v>
      </c>
    </row>
    <row r="23" spans="1:36" s="47" customFormat="1" x14ac:dyDescent="0.25">
      <c r="A23" s="48" t="s">
        <v>26</v>
      </c>
      <c r="B23" s="19">
        <f>+B17+B19+B21</f>
        <v>537.24</v>
      </c>
      <c r="C23" s="19">
        <f t="shared" si="5"/>
        <v>359.64000000000004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896.88000000000011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12.64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12.64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56.121600000000008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56.121600000000008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12.64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12.64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56.121600000000008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56.121600000000008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f>52.13+1138.18</f>
        <v>1190.3100000000002</v>
      </c>
      <c r="C49" s="44">
        <v>761.74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1952.0500000000002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162.93</v>
      </c>
      <c r="C53" s="44">
        <v>116.95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279.88</v>
      </c>
    </row>
    <row r="54" spans="1:34" x14ac:dyDescent="0.25">
      <c r="A54" s="17" t="s">
        <v>114</v>
      </c>
      <c r="B54" s="44"/>
      <c r="C54" s="44">
        <v>18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</v>
      </c>
    </row>
    <row r="55" spans="1:34" x14ac:dyDescent="0.25">
      <c r="A55" s="17" t="s">
        <v>52</v>
      </c>
      <c r="B55" s="44">
        <v>331.97</v>
      </c>
      <c r="C55" s="44">
        <v>70.63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402.6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2301.4500000000003</v>
      </c>
      <c r="C64" s="53">
        <f t="shared" ref="C64:AG64" si="21">+C15+C23+C31+C39+C47+C48+C49+C50+C51+C52+C53+C54+C55+C56+C57+C58+C59+C60+C61+C62+C63</f>
        <v>1383.0816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3684.5316000000003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2300.9</v>
      </c>
      <c r="C67" s="57">
        <f t="shared" ref="C67:L67" si="23">C12</f>
        <v>1343.41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3644.3100000000004</v>
      </c>
    </row>
    <row r="68" spans="1:34" s="47" customFormat="1" x14ac:dyDescent="0.25">
      <c r="A68" s="58" t="s">
        <v>93</v>
      </c>
      <c r="B68" s="59">
        <f t="shared" ref="B68:AG68" si="24">+B13+B14</f>
        <v>7.7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19.7</v>
      </c>
    </row>
    <row r="69" spans="1:34" s="47" customFormat="1" x14ac:dyDescent="0.25">
      <c r="A69" s="58" t="s">
        <v>94</v>
      </c>
      <c r="B69" s="59">
        <f>+B67+B68</f>
        <v>2308.6</v>
      </c>
      <c r="C69" s="59">
        <f t="shared" ref="C69:AG69" si="25">+C67+C68</f>
        <v>1355.41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3664.01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-7.1499999999996362</v>
      </c>
      <c r="C70" s="57">
        <f t="shared" si="26"/>
        <v>27.671599999999899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20.521600000000262</v>
      </c>
    </row>
    <row r="71" spans="1:34" ht="102.75" customHeight="1" x14ac:dyDescent="0.25">
      <c r="A71" s="77" t="s">
        <v>96</v>
      </c>
      <c r="B71" s="14" t="s">
        <v>137</v>
      </c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 t="s">
        <v>133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1007.79</v>
      </c>
      <c r="C12" s="26">
        <v>1498.38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2506.17</v>
      </c>
      <c r="AI12" s="26"/>
      <c r="AJ12" s="69">
        <f>+AI12-AH12</f>
        <v>-2506.17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</v>
      </c>
    </row>
    <row r="16" spans="1:36" s="32" customFormat="1" x14ac:dyDescent="0.25">
      <c r="A16" s="30" t="s">
        <v>20</v>
      </c>
      <c r="B16" s="31">
        <v>60</v>
      </c>
      <c r="C16" s="31">
        <v>215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275</v>
      </c>
      <c r="AJ16" s="70"/>
    </row>
    <row r="17" spans="1:36" s="47" customFormat="1" x14ac:dyDescent="0.25">
      <c r="A17" s="46" t="s">
        <v>27</v>
      </c>
      <c r="B17" s="22">
        <f>B16*$B$8</f>
        <v>265.2</v>
      </c>
      <c r="C17" s="22">
        <f>C16*$B$8</f>
        <v>950.3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1215.5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60</v>
      </c>
      <c r="C22" s="20">
        <f t="shared" ref="C22:AG23" si="5">+C16+C18+C20</f>
        <v>215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275</v>
      </c>
    </row>
    <row r="23" spans="1:36" s="47" customFormat="1" x14ac:dyDescent="0.25">
      <c r="A23" s="48" t="s">
        <v>26</v>
      </c>
      <c r="B23" s="19">
        <f>+B17+B19+B21</f>
        <v>265.2</v>
      </c>
      <c r="C23" s="19">
        <f t="shared" si="5"/>
        <v>950.3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1215.5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79.56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79.56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79.56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79.56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562.55999999999995</v>
      </c>
      <c r="C49" s="44">
        <v>485.81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1048.3699999999999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120.12</v>
      </c>
      <c r="C53" s="44">
        <v>29.18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149.30000000000001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53.04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53.04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1033.92</v>
      </c>
      <c r="C64" s="53">
        <f t="shared" ref="C64:AG64" si="21">+C15+C23+C31+C39+C47+C48+C49+C50+C51+C52+C53+C54+C55+C56+C57+C58+C59+C60+C61+C62+C63</f>
        <v>1544.85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2578.77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1007.79</v>
      </c>
      <c r="C67" s="57">
        <f t="shared" ref="C67:L67" si="23">C12</f>
        <v>1498.38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2506.17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1007.79</v>
      </c>
      <c r="C69" s="59">
        <f t="shared" ref="C69:AG69" si="25">+C67+C68</f>
        <v>1498.38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2506.17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26.130000000000109</v>
      </c>
      <c r="C70" s="57">
        <f t="shared" si="26"/>
        <v>46.4699999999998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72.599999999999909</v>
      </c>
    </row>
    <row r="71" spans="1:34" ht="96" customHeight="1" x14ac:dyDescent="0.25">
      <c r="A71" s="77" t="s">
        <v>96</v>
      </c>
      <c r="B71" s="14" t="s">
        <v>134</v>
      </c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3444.73</v>
      </c>
      <c r="C12" s="26">
        <v>4220.1099999999997</v>
      </c>
      <c r="D12" s="26">
        <v>3584.26</v>
      </c>
      <c r="E12" s="26">
        <v>4345.59</v>
      </c>
      <c r="F12" s="26">
        <v>2301.71</v>
      </c>
      <c r="G12" s="26">
        <v>2435.16</v>
      </c>
      <c r="H12" s="26">
        <v>3038.91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23370.47</v>
      </c>
      <c r="AI12" s="26"/>
      <c r="AJ12" s="69">
        <f>+AI12-AH12</f>
        <v>-23370.47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141.19999999999999</v>
      </c>
      <c r="C15" s="23">
        <v>275.5</v>
      </c>
      <c r="D15" s="23">
        <v>702.5</v>
      </c>
      <c r="E15" s="23">
        <v>227.7</v>
      </c>
      <c r="F15" s="23">
        <v>137</v>
      </c>
      <c r="G15" s="23">
        <v>70.5</v>
      </c>
      <c r="H15" s="23">
        <v>307.5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1861.9</v>
      </c>
    </row>
    <row r="16" spans="1:36" s="32" customFormat="1" x14ac:dyDescent="0.25">
      <c r="A16" s="30" t="s">
        <v>20</v>
      </c>
      <c r="B16" s="31">
        <v>372</v>
      </c>
      <c r="C16" s="31">
        <v>455</v>
      </c>
      <c r="D16" s="31">
        <v>20</v>
      </c>
      <c r="E16" s="31">
        <v>376</v>
      </c>
      <c r="F16" s="31">
        <v>209</v>
      </c>
      <c r="G16" s="31">
        <v>229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1661</v>
      </c>
      <c r="AJ16" s="70"/>
    </row>
    <row r="17" spans="1:36" s="47" customFormat="1" x14ac:dyDescent="0.25">
      <c r="A17" s="46" t="s">
        <v>27</v>
      </c>
      <c r="B17" s="22">
        <f>B16*$B$8</f>
        <v>1651.68</v>
      </c>
      <c r="C17" s="22">
        <f>C16*$B$8</f>
        <v>2020.2000000000003</v>
      </c>
      <c r="D17" s="22">
        <f t="shared" ref="D17:AG17" si="2">D16*$B$8</f>
        <v>88.800000000000011</v>
      </c>
      <c r="E17" s="22">
        <f t="shared" si="2"/>
        <v>1669.44</v>
      </c>
      <c r="F17" s="22">
        <f t="shared" si="2"/>
        <v>927.96</v>
      </c>
      <c r="G17" s="22">
        <f t="shared" si="2"/>
        <v>1016.7600000000001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7374.8400000000011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372</v>
      </c>
      <c r="C22" s="20">
        <f t="shared" ref="C22:AG23" si="5">+C16+C18+C20</f>
        <v>455</v>
      </c>
      <c r="D22" s="20">
        <f t="shared" si="5"/>
        <v>20</v>
      </c>
      <c r="E22" s="20">
        <f t="shared" si="5"/>
        <v>376</v>
      </c>
      <c r="F22" s="20">
        <f t="shared" si="5"/>
        <v>209</v>
      </c>
      <c r="G22" s="20">
        <f t="shared" si="5"/>
        <v>229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1661</v>
      </c>
    </row>
    <row r="23" spans="1:36" s="47" customFormat="1" x14ac:dyDescent="0.25">
      <c r="A23" s="48" t="s">
        <v>26</v>
      </c>
      <c r="B23" s="19">
        <f>+B17+B19+B21</f>
        <v>1651.68</v>
      </c>
      <c r="C23" s="19">
        <f t="shared" si="5"/>
        <v>2020.2000000000003</v>
      </c>
      <c r="D23" s="19">
        <f t="shared" si="5"/>
        <v>88.800000000000011</v>
      </c>
      <c r="E23" s="19">
        <f t="shared" si="5"/>
        <v>1669.44</v>
      </c>
      <c r="F23" s="19">
        <f t="shared" si="5"/>
        <v>927.96</v>
      </c>
      <c r="G23" s="19">
        <f t="shared" si="5"/>
        <v>1016.7600000000001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7374.8400000000011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2642.6</v>
      </c>
      <c r="E49" s="44">
        <v>1676.16</v>
      </c>
      <c r="F49" s="44"/>
      <c r="G49" s="44"/>
      <c r="H49" s="44">
        <v>2729.06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7047.82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1043.06</v>
      </c>
      <c r="C52" s="44">
        <v>1879.39</v>
      </c>
      <c r="D52" s="44"/>
      <c r="E52" s="44"/>
      <c r="F52" s="44">
        <v>203.46</v>
      </c>
      <c r="G52" s="44">
        <v>343.83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3469.74</v>
      </c>
    </row>
    <row r="53" spans="1:34" x14ac:dyDescent="0.25">
      <c r="A53" s="17" t="s">
        <v>18</v>
      </c>
      <c r="B53" s="44">
        <v>612.64</v>
      </c>
      <c r="C53" s="44"/>
      <c r="D53" s="44"/>
      <c r="E53" s="44">
        <v>574.63</v>
      </c>
      <c r="F53" s="44">
        <v>1003.62</v>
      </c>
      <c r="G53" s="44">
        <v>1057.56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3248.45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153.79</v>
      </c>
      <c r="E55" s="44">
        <v>203.44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357.23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51.51</v>
      </c>
      <c r="D59" s="44"/>
      <c r="E59" s="44"/>
      <c r="F59" s="44">
        <v>33.83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85.34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3448.58</v>
      </c>
      <c r="C64" s="53">
        <f t="shared" ref="C64:AG64" si="21">+C15+C23+C31+C39+C47+C48+C49+C50+C51+C52+C53+C54+C55+C56+C57+C58+C59+C60+C61+C62+C63</f>
        <v>4226.6000000000004</v>
      </c>
      <c r="D64" s="53">
        <f t="shared" si="21"/>
        <v>3587.6899999999996</v>
      </c>
      <c r="E64" s="53">
        <f t="shared" si="21"/>
        <v>4351.37</v>
      </c>
      <c r="F64" s="53">
        <f t="shared" si="21"/>
        <v>2305.87</v>
      </c>
      <c r="G64" s="53">
        <f t="shared" si="21"/>
        <v>2488.65</v>
      </c>
      <c r="H64" s="53">
        <f t="shared" si="21"/>
        <v>3036.56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23445.32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3444.73</v>
      </c>
      <c r="C67" s="57">
        <f t="shared" ref="C67:L67" si="23">C12</f>
        <v>4220.1099999999997</v>
      </c>
      <c r="D67" s="57">
        <f t="shared" si="23"/>
        <v>3584.26</v>
      </c>
      <c r="E67" s="57">
        <f t="shared" si="23"/>
        <v>4345.59</v>
      </c>
      <c r="F67" s="57">
        <f t="shared" si="23"/>
        <v>2301.71</v>
      </c>
      <c r="G67" s="57">
        <f t="shared" si="23"/>
        <v>2435.16</v>
      </c>
      <c r="H67" s="57">
        <f t="shared" si="23"/>
        <v>3038.91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23370.47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3444.73</v>
      </c>
      <c r="C69" s="59">
        <f t="shared" ref="C69:AG69" si="25">+C67+C68</f>
        <v>4220.1099999999997</v>
      </c>
      <c r="D69" s="59">
        <f t="shared" si="25"/>
        <v>3584.26</v>
      </c>
      <c r="E69" s="59">
        <f t="shared" si="25"/>
        <v>4345.59</v>
      </c>
      <c r="F69" s="59">
        <f t="shared" si="25"/>
        <v>2301.71</v>
      </c>
      <c r="G69" s="59">
        <f t="shared" si="25"/>
        <v>2435.16</v>
      </c>
      <c r="H69" s="59">
        <f t="shared" si="25"/>
        <v>3038.91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23370.47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3.8499999999999091</v>
      </c>
      <c r="C70" s="57">
        <f t="shared" si="26"/>
        <v>6.4900000000006912</v>
      </c>
      <c r="D70" s="57">
        <f t="shared" si="26"/>
        <v>3.4299999999993815</v>
      </c>
      <c r="E70" s="57">
        <f t="shared" si="26"/>
        <v>5.7799999999997453</v>
      </c>
      <c r="F70" s="57">
        <f t="shared" si="26"/>
        <v>4.1599999999998545</v>
      </c>
      <c r="G70" s="57">
        <f t="shared" si="26"/>
        <v>53.490000000000236</v>
      </c>
      <c r="H70" s="57">
        <f t="shared" si="26"/>
        <v>-2.3499999999999091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74.849999999999909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141</v>
      </c>
      <c r="H71" s="14" t="s">
        <v>143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142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2022-04-18T19:55:00Z</dcterms:modified>
</cp:coreProperties>
</file>