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5490" windowHeight="10740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H64" i="152"/>
  <c r="H70" i="152" s="1"/>
  <c r="AH23" i="149"/>
  <c r="F11" i="145" s="1"/>
  <c r="P64" i="152"/>
  <c r="P70" i="152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C69" i="146"/>
  <c r="F69" i="146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AH69" i="146" l="1"/>
  <c r="Z64" i="146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AB47" i="40"/>
  <c r="AE47" i="40"/>
  <c r="W47" i="40"/>
  <c r="T47" i="40"/>
  <c r="AE39" i="40"/>
  <c r="AA39" i="40"/>
  <c r="W39" i="40"/>
  <c r="AD23" i="40"/>
  <c r="AD64" i="40" s="1"/>
  <c r="AD70" i="40" s="1"/>
  <c r="Z23" i="40"/>
  <c r="V23" i="40"/>
  <c r="AD47" i="40"/>
  <c r="Z47" i="40"/>
  <c r="Z64" i="40" s="1"/>
  <c r="Z70" i="40" s="1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AB64" i="40"/>
  <c r="AB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L69" i="40" l="1"/>
  <c r="AA64" i="40"/>
  <c r="AA70" i="40" s="1"/>
  <c r="AE64" i="40"/>
  <c r="AE70" i="40" s="1"/>
  <c r="V64" i="40"/>
  <c r="V70" i="40" s="1"/>
  <c r="T64" i="40"/>
  <c r="C69" i="40"/>
  <c r="Q39" i="40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K47" i="40"/>
  <c r="B38" i="40"/>
  <c r="I39" i="40" l="1"/>
  <c r="K23" i="40"/>
  <c r="G23" i="40"/>
  <c r="F39" i="40"/>
  <c r="G47" i="40"/>
  <c r="E39" i="40"/>
  <c r="E64" i="40" s="1"/>
  <c r="E70" i="40" s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<sst xmlns="http://schemas.openxmlformats.org/spreadsheetml/2006/main" count="773" uniqueCount="151">
  <si>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</si>
  <si>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</si>
  <si>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</si>
  <si>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</si>
  <si>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</si>
  <si>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</si>
  <si>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</si>
  <si>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</si>
  <si>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</si>
  <si>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</si>
  <si>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</si>
  <si>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</si>
  <si>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</si>
  <si>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</si>
  <si>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</si>
  <si>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</si>
  <si>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</si>
  <si>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</si>
  <si>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</si>
  <si>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</si>
  <si>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</si>
  <si>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</si>
  <si>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</si>
  <si>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</si>
  <si>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</si>
  <si>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</si>
  <si>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</si>
  <si>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</si>
  <si>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</si>
  <si>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</si>
  <si>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</si>
  <si>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</si>
  <si>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</si>
  <si>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</si>
  <si>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</si>
  <si>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</si>
  <si>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</si>
  <si>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</si>
  <si>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</si>
  <si>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</si>
  <si>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</si>
  <si>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</si>
  <si>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</si>
  <si>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</si>
  <si>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</si>
  <si>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</si>
  <si>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</si>
  <si>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</si>
  <si>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</si>
  <si>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</si>
  <si>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</si>
  <si>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</si>
  <si>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</si>
  <si>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</si>
  <si>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</si>
  <si>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</si>
  <si>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</si>
  <si>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</si>
  <si>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</si>
  <si>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</si>
  <si>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</si>
  <si>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</si>
  <si>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</si>
  <si>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</si>
  <si>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</si>
  <si>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</si>
  <si>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</si>
  <si>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</si>
  <si>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</si>
  <si>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</si>
  <si>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</si>
  <si>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</si>
  <si>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</si>
  <si>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</si>
  <si>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</si>
  <si>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</si>
  <si>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</si>
  <si>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</si>
  <si>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</si>
  <si>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</si>
  <si>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</si>
  <si>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</si>
  <si>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</si>
  <si>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</si>
  <si>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</si>
  <si>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</si>
  <si>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</si>
  <si>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</si>
  <si>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</si>
  <si>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</si>
  <si>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</si>
  <si>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</si>
  <si>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</si>
  <si>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</si>
  <si>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</si>
  <si>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</si>
  <si>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</si>
  <si>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</si>
  <si>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</si>
  <si>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</si>
  <si>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</si>
  <si>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</si>
  <si>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</si>
  <si>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</si>
  <si>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</si>
  <si>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</si>
  <si>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</si>
  <si>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</si>
  <si>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</si>
  <si>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</si>
  <si>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</si>
  <si>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</si>
  <si>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</si>
  <si>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</si>
  <si>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</si>
  <si>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</si>
  <si>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</si>
  <si>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</si>
  <si>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</si>
  <si>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</si>
  <si>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</si>
  <si>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</si>
  <si>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</si>
  <si>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87.50f/c</t>
  </si>
  <si>
    <t>mal registro 0.01$</t>
  </si>
  <si>
    <t>10.00 sobrante de periodico</t>
  </si>
  <si>
    <t>22.00f/c</t>
  </si>
  <si>
    <t>faltante de 10$</t>
  </si>
  <si>
    <t>46.50f/c</t>
  </si>
  <si>
    <t>nota a credito 10$</t>
  </si>
  <si>
    <t>PAGO MOVIL PROV</t>
  </si>
  <si>
    <t>86F/C</t>
  </si>
  <si>
    <t>SOBRANTE DE 1$</t>
  </si>
  <si>
    <t>5.00F/C</t>
  </si>
  <si>
    <t>REGISTRO PAYPAL POR 75.38$</t>
  </si>
  <si>
    <t xml:space="preserve">MAL REGISTRO 6$ </t>
  </si>
  <si>
    <t>FALTANTE EN EFECTIVO</t>
  </si>
  <si>
    <t>100.00F/C</t>
  </si>
  <si>
    <t>53.50F/C</t>
  </si>
  <si>
    <t>87.50F/C</t>
  </si>
  <si>
    <t>SOBRANTE DE 16.00</t>
  </si>
  <si>
    <t>PERTENECEACAJA 02</t>
  </si>
  <si>
    <t>75.00F/C</t>
  </si>
  <si>
    <t>SOBRANTE DE 2$</t>
  </si>
  <si>
    <t>FALTANTE 11$</t>
  </si>
  <si>
    <t>COMPARTIO PUNTO CON CAJA 10</t>
  </si>
  <si>
    <t>MAL REGISTRO DE 15$</t>
  </si>
  <si>
    <t>104.30 F/C</t>
  </si>
  <si>
    <t>255.70 F/C</t>
  </si>
  <si>
    <t xml:space="preserve">MAL REGISTRO DE 10$ </t>
  </si>
  <si>
    <t xml:space="preserve">SOBRANTE X DEBITO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</si>
</sst>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76346.060000000012</v>
      </c>
      <c r="C2" s="43">
        <f>MODELO!AH12</f>
        <v>38109.949999999997</v>
      </c>
      <c r="D2" s="43">
        <f>EXQUISITECES!AH12</f>
        <v>26412.589999999997</v>
      </c>
      <c r="E2" s="43">
        <f>HOYADA!AH12</f>
        <v>0</v>
      </c>
      <c r="F2" s="43">
        <f>FARMASTOP!AH12</f>
        <v>2668.13</v>
      </c>
      <c r="G2" s="43">
        <f>BOCAS!AH12</f>
        <v>3142.35</v>
      </c>
      <c r="H2" s="43">
        <f>LAGUNETICA!AH12</f>
        <v>26544.529999999995</v>
      </c>
      <c r="I2" s="43">
        <f>SANANTONIO!AH12</f>
        <v>0</v>
      </c>
      <c r="J2" s="43">
        <f>SUM(B2:I2)</f>
        <v>173223.61000000002</v>
      </c>
    </row>
    <row r="3" spans="1:10" x14ac:dyDescent="0.25">
      <c r="A3" s="46" t="s">
        <v>0</v>
      </c>
      <c r="B3" s="43">
        <f>AUTOMERCADO!AH15</f>
        <v>1207.5</v>
      </c>
      <c r="C3" s="43">
        <f>MODELO!AH15</f>
        <v>807.7</v>
      </c>
      <c r="D3" s="43">
        <f>EXQUISITECES!AH15</f>
        <v>1050.3</v>
      </c>
      <c r="E3" s="43">
        <f>HOYADA!AH15</f>
        <v>0</v>
      </c>
      <c r="F3" s="43">
        <f>FARMASTOP!AH15</f>
        <v>101</v>
      </c>
      <c r="G3" s="43">
        <f>BOCAS!AH15</f>
        <v>211</v>
      </c>
      <c r="H3" s="43">
        <f>LAGUNETICA!AH15</f>
        <v>1991.2</v>
      </c>
      <c r="I3" s="43">
        <f>SANANTONIO!AH15</f>
        <v>0</v>
      </c>
      <c r="J3" s="43">
        <f t="shared" ref="J3:J52" si="0">SUM(B3:I3)</f>
        <v>5368.7</v>
      </c>
    </row>
    <row r="4" spans="1:10" x14ac:dyDescent="0.25">
      <c r="A4" s="73" t="s">
        <v>20</v>
      </c>
      <c r="B4" s="43">
        <f>AUTOMERCADO!AH16</f>
        <v>6592</v>
      </c>
      <c r="C4" s="43">
        <f>MODELO!AH16</f>
        <v>2797</v>
      </c>
      <c r="D4" s="43">
        <f>EXQUISITECES!AH16</f>
        <v>2526</v>
      </c>
      <c r="E4" s="43">
        <f>HOYADA!AH16</f>
        <v>0</v>
      </c>
      <c r="F4" s="43">
        <f>FARMASTOP!AH16</f>
        <v>166</v>
      </c>
      <c r="G4" s="43">
        <f>BOCAS!AH16</f>
        <v>353</v>
      </c>
      <c r="H4" s="43">
        <f>LAGUNETICA!AH16</f>
        <v>2306</v>
      </c>
      <c r="I4" s="43">
        <f>SANANTONIO!AH16</f>
        <v>0</v>
      </c>
      <c r="J4" s="43">
        <f t="shared" si="0"/>
        <v>14740</v>
      </c>
    </row>
    <row r="5" spans="1:10" x14ac:dyDescent="0.25">
      <c r="A5" s="46" t="s">
        <v>27</v>
      </c>
      <c r="B5" s="43">
        <f>AUTOMERCADO!AH17</f>
        <v>29268.48</v>
      </c>
      <c r="C5" s="43">
        <f>MODELO!AH17</f>
        <v>12418.68</v>
      </c>
      <c r="D5" s="43">
        <f>EXQUISITECES!AH17</f>
        <v>11215.440000000002</v>
      </c>
      <c r="E5" s="43">
        <f>HOYADA!AH17</f>
        <v>0</v>
      </c>
      <c r="F5" s="43">
        <f>FARMASTOP!AH17</f>
        <v>737.04000000000008</v>
      </c>
      <c r="G5" s="43">
        <f>BOCAS!AH17</f>
        <v>1560.26</v>
      </c>
      <c r="H5" s="43">
        <f>LAGUNETICA!AH17</f>
        <v>10238.640000000001</v>
      </c>
      <c r="I5" s="43">
        <f>SANANTONIO!AH17</f>
        <v>0</v>
      </c>
      <c r="J5" s="43">
        <f t="shared" si="0"/>
        <v>65438.540000000008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6592</v>
      </c>
      <c r="C10" s="43">
        <f>MODELO!AH22</f>
        <v>2797</v>
      </c>
      <c r="D10" s="43">
        <f>EXQUISITECES!AH22</f>
        <v>2526</v>
      </c>
      <c r="E10" s="43">
        <f>HOYADA!AH22</f>
        <v>0</v>
      </c>
      <c r="F10" s="43">
        <f>FARMASTOP!AH22</f>
        <v>166</v>
      </c>
      <c r="G10" s="43">
        <f>BOCAS!AH22</f>
        <v>353</v>
      </c>
      <c r="H10" s="43">
        <f>LAGUNETICA!AH22</f>
        <v>2306</v>
      </c>
      <c r="I10" s="43">
        <f>SANANTONIO!AH22</f>
        <v>0</v>
      </c>
      <c r="J10" s="43">
        <f t="shared" si="0"/>
        <v>14740</v>
      </c>
    </row>
    <row r="11" spans="1:10" x14ac:dyDescent="0.25">
      <c r="A11" s="48" t="s">
        <v>26</v>
      </c>
      <c r="B11" s="43">
        <f>AUTOMERCADO!AH23</f>
        <v>29268.48</v>
      </c>
      <c r="C11" s="43">
        <f>MODELO!AH23</f>
        <v>12418.68</v>
      </c>
      <c r="D11" s="43">
        <f>EXQUISITECES!AH23</f>
        <v>11215.440000000002</v>
      </c>
      <c r="E11" s="43">
        <f>HOYADA!AH23</f>
        <v>0</v>
      </c>
      <c r="F11" s="43">
        <f>FARMASTOP!AH23</f>
        <v>737.04000000000008</v>
      </c>
      <c r="G11" s="43">
        <f>BOCAS!AH23</f>
        <v>1560.26</v>
      </c>
      <c r="H11" s="43">
        <f>LAGUNETICA!AH23</f>
        <v>10238.640000000001</v>
      </c>
      <c r="I11" s="43">
        <f>SANANTONIO!AH23</f>
        <v>0</v>
      </c>
      <c r="J11" s="43">
        <f t="shared" si="0"/>
        <v>65438.540000000008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96.6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96.6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96.6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96.6</v>
      </c>
    </row>
    <row r="20" spans="1:10" x14ac:dyDescent="0.25">
      <c r="A20" s="46" t="s">
        <v>34</v>
      </c>
      <c r="B20" s="43">
        <f>AUTOMERCADO!AH32</f>
        <v>839.7</v>
      </c>
      <c r="C20" s="43">
        <f>MODELO!AH32</f>
        <v>63</v>
      </c>
      <c r="D20" s="43">
        <f>EXQUISITECES!AH32</f>
        <v>71.05</v>
      </c>
      <c r="E20" s="43">
        <f>HOYADA!AH32</f>
        <v>0</v>
      </c>
      <c r="F20" s="43">
        <f>FARMASTOP!AH32</f>
        <v>8.43</v>
      </c>
      <c r="G20" s="43">
        <f>BOCAS!AH32</f>
        <v>20</v>
      </c>
      <c r="H20" s="43">
        <f>LAGUNETICA!AH32</f>
        <v>0</v>
      </c>
      <c r="I20" s="43">
        <f>SANANTONIO!AH32</f>
        <v>0</v>
      </c>
      <c r="J20" s="43">
        <f t="shared" si="0"/>
        <v>1002.18</v>
      </c>
    </row>
    <row r="21" spans="1:10" x14ac:dyDescent="0.25">
      <c r="A21" s="46" t="s">
        <v>35</v>
      </c>
      <c r="B21" s="43">
        <f>AUTOMERCADO!AH33</f>
        <v>3728.268</v>
      </c>
      <c r="C21" s="43">
        <f>MODELO!AH33</f>
        <v>279.72000000000003</v>
      </c>
      <c r="D21" s="43">
        <f>EXQUISITECES!AH33</f>
        <v>315.46199999999999</v>
      </c>
      <c r="E21" s="43">
        <f>HOYADA!AH33</f>
        <v>0</v>
      </c>
      <c r="F21" s="43">
        <f>FARMASTOP!AH33</f>
        <v>37.429200000000002</v>
      </c>
      <c r="G21" s="43">
        <f>BOCAS!AH33</f>
        <v>88.4</v>
      </c>
      <c r="H21" s="43">
        <f>LAGUNETICA!AH33</f>
        <v>0</v>
      </c>
      <c r="I21" s="43">
        <f>SANANTONIO!AH33</f>
        <v>0</v>
      </c>
      <c r="J21" s="43">
        <f t="shared" si="0"/>
        <v>4449.2791999999999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839.7</v>
      </c>
      <c r="C26" s="43">
        <f>MODELO!AH38</f>
        <v>63</v>
      </c>
      <c r="D26" s="43">
        <f>EXQUISITECES!AH38</f>
        <v>71.05</v>
      </c>
      <c r="E26" s="43">
        <f>HOYADA!AH38</f>
        <v>0</v>
      </c>
      <c r="F26" s="43">
        <f>FARMASTOP!AH38</f>
        <v>8.43</v>
      </c>
      <c r="G26" s="43">
        <f>BOCAS!AH38</f>
        <v>20</v>
      </c>
      <c r="H26" s="43">
        <f>LAGUNETICA!AH38</f>
        <v>0</v>
      </c>
      <c r="I26" s="43">
        <f>SANANTONIO!AH38</f>
        <v>0</v>
      </c>
      <c r="J26" s="43">
        <f t="shared" si="0"/>
        <v>1002.18</v>
      </c>
    </row>
    <row r="27" spans="1:10" x14ac:dyDescent="0.25">
      <c r="A27" s="48" t="s">
        <v>42</v>
      </c>
      <c r="B27" s="43">
        <f>AUTOMERCADO!AH39</f>
        <v>3728.268</v>
      </c>
      <c r="C27" s="43">
        <f>MODELO!AH39</f>
        <v>279.72000000000003</v>
      </c>
      <c r="D27" s="43">
        <f>EXQUISITECES!AH39</f>
        <v>315.46199999999999</v>
      </c>
      <c r="E27" s="43">
        <f>HOYADA!AH39</f>
        <v>0</v>
      </c>
      <c r="F27" s="43">
        <f>FARMASTOP!AH39</f>
        <v>37.429200000000002</v>
      </c>
      <c r="G27" s="43">
        <f>BOCAS!AH39</f>
        <v>88.4</v>
      </c>
      <c r="H27" s="43">
        <f>LAGUNETICA!AH39</f>
        <v>0</v>
      </c>
      <c r="I27" s="43">
        <f>SANANTONIO!AH39</f>
        <v>0</v>
      </c>
      <c r="J27" s="43">
        <f t="shared" si="0"/>
        <v>4449.2791999999999</v>
      </c>
    </row>
    <row r="28" spans="1:10" x14ac:dyDescent="0.25">
      <c r="A28" s="46" t="s">
        <v>43</v>
      </c>
      <c r="B28" s="43">
        <f>AUTOMERCADO!AH40</f>
        <v>544.75000000000011</v>
      </c>
      <c r="C28" s="43">
        <f>MODELO!AH40</f>
        <v>0</v>
      </c>
      <c r="D28" s="43">
        <f>EXQUISITECES!AH40</f>
        <v>24.13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568.88000000000011</v>
      </c>
    </row>
    <row r="29" spans="1:10" x14ac:dyDescent="0.25">
      <c r="A29" s="46" t="s">
        <v>44</v>
      </c>
      <c r="B29" s="43">
        <f>AUTOMERCADO!AH41</f>
        <v>2418.69</v>
      </c>
      <c r="C29" s="43">
        <f>MODELO!AH41</f>
        <v>0</v>
      </c>
      <c r="D29" s="43">
        <f>EXQUISITECES!AH41</f>
        <v>107.13720000000001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2525.8272000000002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544.75000000000011</v>
      </c>
      <c r="C34" s="43">
        <f>MODELO!AH46</f>
        <v>0</v>
      </c>
      <c r="D34" s="43">
        <f>EXQUISITECES!AH46</f>
        <v>24.13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568.88000000000011</v>
      </c>
    </row>
    <row r="35" spans="1:10" x14ac:dyDescent="0.25">
      <c r="A35" s="48" t="s">
        <v>48</v>
      </c>
      <c r="B35" s="43">
        <f>AUTOMERCADO!AH47</f>
        <v>2418.69</v>
      </c>
      <c r="C35" s="43">
        <f>MODELO!AH47</f>
        <v>0</v>
      </c>
      <c r="D35" s="43">
        <f>EXQUISITECES!AH47</f>
        <v>107.13720000000001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2525.8272000000002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31555.760000000002</v>
      </c>
      <c r="C37" s="43">
        <f>MODELO!AH49</f>
        <v>17250.68</v>
      </c>
      <c r="D37" s="43">
        <f>EXQUISITECES!AH49</f>
        <v>10518.029999999999</v>
      </c>
      <c r="E37" s="43">
        <f>HOYADA!AH49</f>
        <v>0</v>
      </c>
      <c r="F37" s="43">
        <f>FARMASTOP!AH49</f>
        <v>1554.17</v>
      </c>
      <c r="G37" s="43">
        <f>BOCAS!AH49</f>
        <v>1184.9399999999998</v>
      </c>
      <c r="H37" s="43">
        <f>LAGUNETICA!AH49</f>
        <v>7344.21</v>
      </c>
      <c r="I37" s="43">
        <f>SANANTONIO!AH49</f>
        <v>0</v>
      </c>
      <c r="J37" s="43">
        <f t="shared" si="0"/>
        <v>69407.790000000008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297.81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3837.88</v>
      </c>
      <c r="I40" s="43">
        <f>SANANTONIO!AH52</f>
        <v>0</v>
      </c>
      <c r="J40" s="43">
        <f t="shared" si="0"/>
        <v>4135.6900000000005</v>
      </c>
    </row>
    <row r="41" spans="1:10" x14ac:dyDescent="0.25">
      <c r="A41" s="74" t="s">
        <v>18</v>
      </c>
      <c r="B41" s="43">
        <f>AUTOMERCADO!AH53</f>
        <v>5091.1500000000005</v>
      </c>
      <c r="C41" s="43">
        <f>MODELO!AH53</f>
        <v>5993.64</v>
      </c>
      <c r="D41" s="43">
        <f>EXQUISITECES!AH53</f>
        <v>2118.61</v>
      </c>
      <c r="E41" s="43">
        <f>HOYADA!AH53</f>
        <v>0</v>
      </c>
      <c r="F41" s="43">
        <f>FARMASTOP!AH53</f>
        <v>168.03</v>
      </c>
      <c r="G41" s="43">
        <f>BOCAS!AH53</f>
        <v>77.739999999999995</v>
      </c>
      <c r="H41" s="43">
        <f>LAGUNETICA!AH53</f>
        <v>2980</v>
      </c>
      <c r="I41" s="43">
        <f>SANANTONIO!AH53</f>
        <v>0</v>
      </c>
      <c r="J41" s="43">
        <f t="shared" si="0"/>
        <v>16429.170000000002</v>
      </c>
    </row>
    <row r="42" spans="1:10" x14ac:dyDescent="0.25">
      <c r="A42" s="74" t="s">
        <v>114</v>
      </c>
      <c r="B42" s="43">
        <f>AUTOMERCADO!AH54</f>
        <v>257.78000000000003</v>
      </c>
      <c r="C42" s="43">
        <f>MODELO!AH54</f>
        <v>247.61</v>
      </c>
      <c r="D42" s="43">
        <f>EXQUISITECES!AH54</f>
        <v>240.23000000000002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745.62000000000012</v>
      </c>
    </row>
    <row r="43" spans="1:10" x14ac:dyDescent="0.25">
      <c r="A43" s="74" t="s">
        <v>52</v>
      </c>
      <c r="B43" s="43">
        <f>AUTOMERCADO!AH55</f>
        <v>3062.37</v>
      </c>
      <c r="C43" s="43">
        <f>MODELO!AH55</f>
        <v>885.45</v>
      </c>
      <c r="D43" s="43">
        <f>EXQUISITECES!AH55</f>
        <v>1244.03</v>
      </c>
      <c r="E43" s="43">
        <f>HOYADA!AH55</f>
        <v>0</v>
      </c>
      <c r="F43" s="43">
        <f>FARMASTOP!AH55</f>
        <v>110.4</v>
      </c>
      <c r="G43" s="43">
        <f>BOCAS!AH55</f>
        <v>31.74</v>
      </c>
      <c r="H43" s="43">
        <f>LAGUNETICA!AH55</f>
        <v>174.45</v>
      </c>
      <c r="I43" s="43">
        <f>SANANTONIO!AH55</f>
        <v>0</v>
      </c>
      <c r="J43" s="43">
        <f t="shared" si="0"/>
        <v>5508.4399999999987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102.67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102.67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96.78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96.78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21.05</v>
      </c>
      <c r="I47" s="43">
        <f>SANANTONIO!AH59</f>
        <v>0</v>
      </c>
      <c r="J47" s="43">
        <f t="shared" si="0"/>
        <v>21.05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2.9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2.9</v>
      </c>
    </row>
    <row r="52" spans="1:10" x14ac:dyDescent="0.25">
      <c r="A52" s="51" t="s">
        <v>92</v>
      </c>
      <c r="B52" s="75">
        <f>AUTOMERCADO!AH64</f>
        <v>76689.498000000021</v>
      </c>
      <c r="C52" s="75">
        <f>MODELO!AH64</f>
        <v>38380.74</v>
      </c>
      <c r="D52" s="75">
        <f>EXQUISITECES!AH64</f>
        <v>26809.239200000011</v>
      </c>
      <c r="E52" s="75">
        <f>HOYADA!AH64</f>
        <v>0</v>
      </c>
      <c r="F52" s="75">
        <f>FARMASTOP!AH64</f>
        <v>2708.0692000000004</v>
      </c>
      <c r="G52" s="75">
        <f>BOCAS!AH64</f>
        <v>3154.08</v>
      </c>
      <c r="H52" s="75">
        <f>LAGUNETICA!AH64</f>
        <v>26587.430000000004</v>
      </c>
      <c r="I52" s="75">
        <f>SANANTONIO!AH64</f>
        <v>0</v>
      </c>
      <c r="J52" s="75">
        <f t="shared" si="0"/>
        <v>174329.0564</v>
      </c>
    </row>
    <row r="53" spans="1:10" x14ac:dyDescent="0.25">
      <c r="A53" s="56" t="s">
        <v>3</v>
      </c>
      <c r="B53" s="43">
        <f>B2</f>
        <v>76346.060000000012</v>
      </c>
      <c r="C53" s="43">
        <f t="shared" ref="C53:I53" si="1">C2</f>
        <v>38109.949999999997</v>
      </c>
      <c r="D53" s="43">
        <f t="shared" si="1"/>
        <v>26412.589999999997</v>
      </c>
      <c r="E53" s="43">
        <f t="shared" si="1"/>
        <v>0</v>
      </c>
      <c r="F53" s="43">
        <f t="shared" si="1"/>
        <v>2668.13</v>
      </c>
      <c r="G53" s="43">
        <f t="shared" si="1"/>
        <v>3142.35</v>
      </c>
      <c r="H53" s="43">
        <f t="shared" si="1"/>
        <v>26544.529999999995</v>
      </c>
      <c r="I53" s="43">
        <f t="shared" si="1"/>
        <v>0</v>
      </c>
      <c r="J53" s="43">
        <f>J2</f>
        <v>173223.61000000002</v>
      </c>
    </row>
    <row r="54" spans="1:10" x14ac:dyDescent="0.25">
      <c r="A54" s="58" t="s">
        <v>95</v>
      </c>
      <c r="B54" s="43">
        <f>+B52-B53</f>
        <v>343.4380000000092</v>
      </c>
      <c r="C54" s="43">
        <f t="shared" ref="C54:I54" si="2">+C52-C53</f>
        <v>270.79000000000087</v>
      </c>
      <c r="D54" s="43">
        <f t="shared" si="2"/>
        <v>396.64920000001439</v>
      </c>
      <c r="E54" s="43">
        <f t="shared" si="2"/>
        <v>0</v>
      </c>
      <c r="F54" s="43">
        <f t="shared" si="2"/>
        <v>39.939200000000255</v>
      </c>
      <c r="G54" s="43">
        <f t="shared" si="2"/>
        <v>11.730000000000018</v>
      </c>
      <c r="H54" s="43">
        <f t="shared" si="2"/>
        <v>42.900000000008731</v>
      </c>
      <c r="I54" s="43">
        <f t="shared" si="2"/>
        <v>0</v>
      </c>
      <c r="J54" s="43">
        <f>+J52-J53</f>
        <v>1105.4463999999862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8" activePane="bottomRight" state="frozen"/>
      <selection pane="topRight" activeCell="B1" sqref="B1"/>
      <selection pane="bottomLeft" activeCell="A5" sqref="A5"/>
      <selection pane="bottomRight" activeCell="F55" sqref="F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68</v>
      </c>
      <c r="P11" s="5" t="s">
        <v>70</v>
      </c>
      <c r="Q11" s="5" t="s">
        <v>72</v>
      </c>
      <c r="R11" s="5" t="s">
        <v>76</v>
      </c>
      <c r="S11" s="5" t="s">
        <v>80</v>
      </c>
      <c r="T11" s="5" t="s">
        <v>82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5058.0600000000004</v>
      </c>
      <c r="C12" s="26">
        <v>4932.96</v>
      </c>
      <c r="D12" s="26">
        <v>3453.81</v>
      </c>
      <c r="E12" s="26">
        <v>4527.62</v>
      </c>
      <c r="F12" s="26">
        <v>7251.87</v>
      </c>
      <c r="G12" s="26">
        <v>4196.68</v>
      </c>
      <c r="H12" s="26">
        <v>2743.61</v>
      </c>
      <c r="I12" s="26">
        <v>8962.6200000000008</v>
      </c>
      <c r="J12" s="26">
        <v>5706.58</v>
      </c>
      <c r="K12" s="26">
        <v>876.93</v>
      </c>
      <c r="L12" s="26">
        <v>5561.44</v>
      </c>
      <c r="M12" s="26">
        <v>4759.04</v>
      </c>
      <c r="N12" s="26">
        <v>4194.51</v>
      </c>
      <c r="O12" s="26">
        <v>3753.86</v>
      </c>
      <c r="P12" s="26">
        <v>4026.24</v>
      </c>
      <c r="Q12" s="26">
        <v>1912.67</v>
      </c>
      <c r="R12" s="26">
        <v>641.28</v>
      </c>
      <c r="S12" s="26">
        <v>1603.61</v>
      </c>
      <c r="T12" s="26">
        <v>2182.67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76346.060000000012</v>
      </c>
      <c r="AI12" s="26">
        <v>75507.87</v>
      </c>
      <c r="AJ12" s="69">
        <f>+AI12-AH12</f>
        <v>-838.19000000001688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</v>
      </c>
      <c r="C15" s="23">
        <v>36</v>
      </c>
      <c r="D15" s="23">
        <v>79</v>
      </c>
      <c r="E15" s="23"/>
      <c r="F15" s="23"/>
      <c r="G15" s="23">
        <v>159</v>
      </c>
      <c r="H15" s="23">
        <v>12</v>
      </c>
      <c r="I15" s="23">
        <v>164</v>
      </c>
      <c r="J15" s="23">
        <v>105</v>
      </c>
      <c r="K15" s="23"/>
      <c r="L15" s="23">
        <v>27</v>
      </c>
      <c r="M15" s="23">
        <v>128.5</v>
      </c>
      <c r="N15" s="23">
        <v>91.5</v>
      </c>
      <c r="O15" s="23">
        <v>91.5</v>
      </c>
      <c r="P15" s="23">
        <v>7.5</v>
      </c>
      <c r="Q15" s="23">
        <v>34</v>
      </c>
      <c r="R15" s="23">
        <v>54</v>
      </c>
      <c r="S15" s="23">
        <v>43</v>
      </c>
      <c r="T15" s="23">
        <v>161.5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1207.5</v>
      </c>
    </row>
    <row r="16" spans="1:36" s="32" customFormat="1" x14ac:dyDescent="0.25">
      <c r="A16" s="30" t="s">
        <v>20</v>
      </c>
      <c r="B16" s="31">
        <v>555</v>
      </c>
      <c r="C16" s="31">
        <v>375</v>
      </c>
      <c r="D16" s="31">
        <v>294</v>
      </c>
      <c r="E16" s="31">
        <v>461</v>
      </c>
      <c r="F16" s="31">
        <v>685</v>
      </c>
      <c r="G16" s="31">
        <v>230</v>
      </c>
      <c r="H16" s="31">
        <v>160</v>
      </c>
      <c r="I16" s="31">
        <v>1018</v>
      </c>
      <c r="J16" s="31">
        <v>546</v>
      </c>
      <c r="K16" s="31">
        <v>172</v>
      </c>
      <c r="L16" s="31">
        <v>649</v>
      </c>
      <c r="M16" s="31">
        <v>523</v>
      </c>
      <c r="N16" s="31">
        <v>506</v>
      </c>
      <c r="O16" s="31"/>
      <c r="P16" s="31">
        <v>325</v>
      </c>
      <c r="Q16" s="31"/>
      <c r="R16" s="31"/>
      <c r="S16" s="31">
        <v>93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6592</v>
      </c>
      <c r="AJ16" s="70"/>
    </row>
    <row r="17" spans="1:36" s="47" customFormat="1" x14ac:dyDescent="0.25">
      <c r="A17" s="46" t="s">
        <v>27</v>
      </c>
      <c r="B17" s="22">
        <f>B16*$B$8</f>
        <v>2464.2000000000003</v>
      </c>
      <c r="C17" s="22">
        <f>C16*$B$8</f>
        <v>1665.0000000000002</v>
      </c>
      <c r="D17" s="22">
        <f t="shared" ref="D17:L17" si="2">D16*$B$8</f>
        <v>1305.3600000000001</v>
      </c>
      <c r="E17" s="22">
        <f t="shared" si="2"/>
        <v>2046.8400000000001</v>
      </c>
      <c r="F17" s="22">
        <f t="shared" si="2"/>
        <v>3041.4</v>
      </c>
      <c r="G17" s="22">
        <f t="shared" si="2"/>
        <v>1021.2</v>
      </c>
      <c r="H17" s="22">
        <f t="shared" si="2"/>
        <v>710.40000000000009</v>
      </c>
      <c r="I17" s="22">
        <f t="shared" si="2"/>
        <v>4519.92</v>
      </c>
      <c r="J17" s="22">
        <f t="shared" si="2"/>
        <v>2424.2400000000002</v>
      </c>
      <c r="K17" s="22">
        <f t="shared" si="2"/>
        <v>763.68000000000006</v>
      </c>
      <c r="L17" s="22">
        <f t="shared" si="2"/>
        <v>2881.5600000000004</v>
      </c>
      <c r="M17" s="22">
        <f t="shared" ref="M17:R17" si="3">M16*$B$8</f>
        <v>2322.1200000000003</v>
      </c>
      <c r="N17" s="22">
        <f t="shared" si="3"/>
        <v>2246.6400000000003</v>
      </c>
      <c r="O17" s="22">
        <f t="shared" si="3"/>
        <v>0</v>
      </c>
      <c r="P17" s="22">
        <f t="shared" si="3"/>
        <v>1443.0000000000002</v>
      </c>
      <c r="Q17" s="22">
        <f t="shared" si="3"/>
        <v>0</v>
      </c>
      <c r="R17" s="22">
        <f t="shared" si="3"/>
        <v>0</v>
      </c>
      <c r="S17" s="22">
        <f t="shared" ref="S17:AG17" si="4">S16*$B$8</f>
        <v>412.92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29268.48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555</v>
      </c>
      <c r="C22" s="20">
        <f t="shared" ref="C22:L22" si="11">+C16+C18+C20</f>
        <v>375</v>
      </c>
      <c r="D22" s="20">
        <f t="shared" si="11"/>
        <v>294</v>
      </c>
      <c r="E22" s="20">
        <f t="shared" si="11"/>
        <v>461</v>
      </c>
      <c r="F22" s="20">
        <f t="shared" si="11"/>
        <v>685</v>
      </c>
      <c r="G22" s="20">
        <f t="shared" si="11"/>
        <v>230</v>
      </c>
      <c r="H22" s="20">
        <f t="shared" si="11"/>
        <v>160</v>
      </c>
      <c r="I22" s="20">
        <f t="shared" si="11"/>
        <v>1018</v>
      </c>
      <c r="J22" s="20">
        <f t="shared" si="11"/>
        <v>546</v>
      </c>
      <c r="K22" s="20">
        <f t="shared" si="11"/>
        <v>172</v>
      </c>
      <c r="L22" s="20">
        <f t="shared" si="11"/>
        <v>649</v>
      </c>
      <c r="M22" s="20">
        <f t="shared" ref="M22:S22" si="12">+M16+M18+M20</f>
        <v>523</v>
      </c>
      <c r="N22" s="20">
        <f t="shared" si="12"/>
        <v>506</v>
      </c>
      <c r="O22" s="20">
        <f t="shared" si="12"/>
        <v>0</v>
      </c>
      <c r="P22" s="20">
        <f t="shared" si="12"/>
        <v>325</v>
      </c>
      <c r="Q22" s="20">
        <f t="shared" si="12"/>
        <v>0</v>
      </c>
      <c r="R22" s="20">
        <f t="shared" si="12"/>
        <v>0</v>
      </c>
      <c r="S22" s="20">
        <f t="shared" si="12"/>
        <v>93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6592</v>
      </c>
    </row>
    <row r="23" spans="1:36" s="47" customFormat="1" x14ac:dyDescent="0.25">
      <c r="A23" s="48" t="s">
        <v>26</v>
      </c>
      <c r="B23" s="19">
        <f>+B17+B19+B21</f>
        <v>2464.2000000000003</v>
      </c>
      <c r="C23" s="19">
        <f t="shared" ref="C23:L23" si="14">+C17+C19+C21</f>
        <v>1665.0000000000002</v>
      </c>
      <c r="D23" s="19">
        <f t="shared" si="14"/>
        <v>1305.3600000000001</v>
      </c>
      <c r="E23" s="19">
        <f t="shared" si="14"/>
        <v>2046.8400000000001</v>
      </c>
      <c r="F23" s="19">
        <f t="shared" si="14"/>
        <v>3041.4</v>
      </c>
      <c r="G23" s="19">
        <f t="shared" si="14"/>
        <v>1021.2</v>
      </c>
      <c r="H23" s="19">
        <f t="shared" si="14"/>
        <v>710.40000000000009</v>
      </c>
      <c r="I23" s="19">
        <f t="shared" si="14"/>
        <v>4519.92</v>
      </c>
      <c r="J23" s="19">
        <f t="shared" si="14"/>
        <v>2424.2400000000002</v>
      </c>
      <c r="K23" s="19">
        <f t="shared" si="14"/>
        <v>763.68000000000006</v>
      </c>
      <c r="L23" s="19">
        <f t="shared" si="14"/>
        <v>2881.5600000000004</v>
      </c>
      <c r="M23" s="19">
        <f t="shared" ref="M23:S23" si="15">+M17+M19+M21</f>
        <v>2322.1200000000003</v>
      </c>
      <c r="N23" s="19">
        <f t="shared" si="15"/>
        <v>2246.6400000000003</v>
      </c>
      <c r="O23" s="19">
        <f t="shared" si="15"/>
        <v>0</v>
      </c>
      <c r="P23" s="19">
        <f t="shared" si="15"/>
        <v>1443.0000000000002</v>
      </c>
      <c r="Q23" s="19">
        <f t="shared" si="15"/>
        <v>0</v>
      </c>
      <c r="R23" s="19">
        <f t="shared" si="15"/>
        <v>0</v>
      </c>
      <c r="S23" s="19">
        <f t="shared" si="15"/>
        <v>412.92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29268.48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20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96.6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96.6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20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96.6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96.6</v>
      </c>
    </row>
    <row r="32" spans="1:36" x14ac:dyDescent="0.25">
      <c r="A32" s="13" t="s">
        <v>34</v>
      </c>
      <c r="B32" s="36"/>
      <c r="C32" s="36">
        <v>174.97</v>
      </c>
      <c r="D32" s="36">
        <v>34.17</v>
      </c>
      <c r="E32" s="36">
        <v>213.4</v>
      </c>
      <c r="F32" s="36">
        <v>32.090000000000003</v>
      </c>
      <c r="G32" s="36"/>
      <c r="H32" s="36"/>
      <c r="I32" s="36">
        <v>85.07</v>
      </c>
      <c r="J32" s="36">
        <v>300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839.7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776.86680000000001</v>
      </c>
      <c r="D33" s="22">
        <f t="shared" si="30"/>
        <v>151.71480000000003</v>
      </c>
      <c r="E33" s="22">
        <f t="shared" si="30"/>
        <v>947.49600000000009</v>
      </c>
      <c r="F33" s="22">
        <f t="shared" si="30"/>
        <v>142.47960000000003</v>
      </c>
      <c r="G33" s="22">
        <f t="shared" si="30"/>
        <v>0</v>
      </c>
      <c r="H33" s="22">
        <f t="shared" si="30"/>
        <v>0</v>
      </c>
      <c r="I33" s="22">
        <f t="shared" si="30"/>
        <v>377.71080000000001</v>
      </c>
      <c r="J33" s="22">
        <f t="shared" si="30"/>
        <v>1332.0000000000002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3728.268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174.97</v>
      </c>
      <c r="D38" s="20">
        <f t="shared" si="39"/>
        <v>34.17</v>
      </c>
      <c r="E38" s="20">
        <f t="shared" si="39"/>
        <v>213.4</v>
      </c>
      <c r="F38" s="20">
        <f t="shared" si="39"/>
        <v>32.090000000000003</v>
      </c>
      <c r="G38" s="20">
        <f t="shared" si="39"/>
        <v>0</v>
      </c>
      <c r="H38" s="20">
        <f t="shared" si="39"/>
        <v>0</v>
      </c>
      <c r="I38" s="20">
        <f t="shared" si="39"/>
        <v>85.07</v>
      </c>
      <c r="J38" s="20">
        <f t="shared" si="39"/>
        <v>300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839.7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776.86680000000001</v>
      </c>
      <c r="D39" s="19">
        <f t="shared" si="42"/>
        <v>151.71480000000003</v>
      </c>
      <c r="E39" s="19">
        <f t="shared" si="42"/>
        <v>947.49600000000009</v>
      </c>
      <c r="F39" s="19">
        <f t="shared" si="42"/>
        <v>142.47960000000003</v>
      </c>
      <c r="G39" s="19">
        <f t="shared" si="42"/>
        <v>0</v>
      </c>
      <c r="H39" s="19">
        <f t="shared" si="42"/>
        <v>0</v>
      </c>
      <c r="I39" s="19">
        <f t="shared" si="42"/>
        <v>377.71080000000001</v>
      </c>
      <c r="J39" s="19">
        <f t="shared" si="42"/>
        <v>1332.0000000000002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3728.268</v>
      </c>
    </row>
    <row r="40" spans="1:34" x14ac:dyDescent="0.25">
      <c r="A40" s="13" t="s">
        <v>43</v>
      </c>
      <c r="B40" s="36">
        <v>81.97</v>
      </c>
      <c r="C40" s="36"/>
      <c r="D40" s="36">
        <v>45.45</v>
      </c>
      <c r="E40" s="36">
        <v>87.99</v>
      </c>
      <c r="F40" s="36">
        <v>221.3</v>
      </c>
      <c r="G40" s="36"/>
      <c r="H40" s="36">
        <v>3.86</v>
      </c>
      <c r="I40" s="36">
        <v>46.34</v>
      </c>
      <c r="J40" s="36"/>
      <c r="K40" s="36"/>
      <c r="L40" s="36">
        <v>57.84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544.75000000000011</v>
      </c>
    </row>
    <row r="41" spans="1:34" s="47" customFormat="1" x14ac:dyDescent="0.25">
      <c r="A41" s="46" t="s">
        <v>44</v>
      </c>
      <c r="B41" s="22">
        <f>B40*$B$8</f>
        <v>363.94680000000005</v>
      </c>
      <c r="C41" s="22">
        <f t="shared" ref="C41:L41" si="45">C40*$B$8</f>
        <v>0</v>
      </c>
      <c r="D41" s="22">
        <f t="shared" si="45"/>
        <v>201.79800000000003</v>
      </c>
      <c r="E41" s="22">
        <f t="shared" si="45"/>
        <v>390.67560000000003</v>
      </c>
      <c r="F41" s="22">
        <f t="shared" si="45"/>
        <v>982.57200000000012</v>
      </c>
      <c r="G41" s="22">
        <f t="shared" si="45"/>
        <v>0</v>
      </c>
      <c r="H41" s="22">
        <f t="shared" si="45"/>
        <v>17.138400000000001</v>
      </c>
      <c r="I41" s="22">
        <f t="shared" si="45"/>
        <v>205.74960000000004</v>
      </c>
      <c r="J41" s="22">
        <f t="shared" si="45"/>
        <v>0</v>
      </c>
      <c r="K41" s="22">
        <f t="shared" si="45"/>
        <v>0</v>
      </c>
      <c r="L41" s="22">
        <f t="shared" si="45"/>
        <v>256.80960000000005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2418.69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81.97</v>
      </c>
      <c r="C46" s="20">
        <f t="shared" ref="C46:L46" si="54">+C40+C42+C44</f>
        <v>0</v>
      </c>
      <c r="D46" s="20">
        <f t="shared" si="54"/>
        <v>45.45</v>
      </c>
      <c r="E46" s="20">
        <f t="shared" si="54"/>
        <v>87.99</v>
      </c>
      <c r="F46" s="20">
        <f t="shared" si="54"/>
        <v>221.3</v>
      </c>
      <c r="G46" s="20">
        <f t="shared" si="54"/>
        <v>0</v>
      </c>
      <c r="H46" s="20">
        <f t="shared" si="54"/>
        <v>3.86</v>
      </c>
      <c r="I46" s="20">
        <f t="shared" si="54"/>
        <v>46.34</v>
      </c>
      <c r="J46" s="20">
        <f t="shared" si="54"/>
        <v>0</v>
      </c>
      <c r="K46" s="20">
        <f t="shared" si="54"/>
        <v>0</v>
      </c>
      <c r="L46" s="20">
        <f t="shared" si="54"/>
        <v>57.84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544.75000000000011</v>
      </c>
    </row>
    <row r="47" spans="1:34" s="47" customFormat="1" x14ac:dyDescent="0.25">
      <c r="A47" s="48" t="s">
        <v>48</v>
      </c>
      <c r="B47" s="19">
        <f>+B41+B43+B45</f>
        <v>363.94680000000005</v>
      </c>
      <c r="C47" s="19">
        <f t="shared" ref="C47:L47" si="57">+C41+C43+C45</f>
        <v>0</v>
      </c>
      <c r="D47" s="19">
        <f t="shared" si="57"/>
        <v>201.79800000000003</v>
      </c>
      <c r="E47" s="19">
        <f t="shared" si="57"/>
        <v>390.67560000000003</v>
      </c>
      <c r="F47" s="19">
        <f t="shared" si="57"/>
        <v>982.57200000000012</v>
      </c>
      <c r="G47" s="19">
        <f t="shared" si="57"/>
        <v>0</v>
      </c>
      <c r="H47" s="19">
        <f t="shared" si="57"/>
        <v>17.138400000000001</v>
      </c>
      <c r="I47" s="19">
        <f t="shared" si="57"/>
        <v>205.74960000000004</v>
      </c>
      <c r="J47" s="19">
        <f t="shared" si="57"/>
        <v>0</v>
      </c>
      <c r="K47" s="19">
        <f t="shared" si="57"/>
        <v>0</v>
      </c>
      <c r="L47" s="19">
        <f t="shared" si="57"/>
        <v>256.80960000000005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2418.69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1985.95</v>
      </c>
      <c r="C49" s="44">
        <v>1518.2</v>
      </c>
      <c r="D49" s="44">
        <v>1456.87</v>
      </c>
      <c r="E49" s="44">
        <v>768.12</v>
      </c>
      <c r="F49" s="44">
        <v>2695.01</v>
      </c>
      <c r="G49" s="44">
        <v>2767.05</v>
      </c>
      <c r="H49" s="44">
        <v>1495.44</v>
      </c>
      <c r="I49" s="44">
        <v>2733.61</v>
      </c>
      <c r="J49" s="44">
        <v>1331.91</v>
      </c>
      <c r="K49" s="44">
        <v>74.86</v>
      </c>
      <c r="L49" s="44">
        <v>1716.88</v>
      </c>
      <c r="M49" s="45">
        <v>1331.79</v>
      </c>
      <c r="N49" s="45">
        <v>1858.39</v>
      </c>
      <c r="O49" s="45">
        <v>2486.09</v>
      </c>
      <c r="P49" s="45">
        <v>2227.87</v>
      </c>
      <c r="Q49" s="45">
        <v>1760.84</v>
      </c>
      <c r="R49" s="45">
        <v>588.16999999999996</v>
      </c>
      <c r="S49" s="45">
        <v>989.34</v>
      </c>
      <c r="T49" s="45">
        <v>1769.37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31555.760000000002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220.62</v>
      </c>
      <c r="C53" s="44">
        <v>605.71</v>
      </c>
      <c r="D53" s="44">
        <v>286.7</v>
      </c>
      <c r="E53" s="44">
        <v>332.74</v>
      </c>
      <c r="F53" s="44"/>
      <c r="G53" s="44"/>
      <c r="H53" s="44">
        <v>487.5</v>
      </c>
      <c r="I53" s="44">
        <v>834.92</v>
      </c>
      <c r="J53" s="44">
        <v>525.84</v>
      </c>
      <c r="K53" s="44">
        <v>126.48</v>
      </c>
      <c r="L53" s="44">
        <v>662.16</v>
      </c>
      <c r="M53" s="45"/>
      <c r="N53" s="45"/>
      <c r="O53" s="45">
        <v>853.43</v>
      </c>
      <c r="P53" s="45"/>
      <c r="Q53" s="45"/>
      <c r="R53" s="45"/>
      <c r="S53" s="45">
        <v>155.05000000000001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5091.1500000000005</v>
      </c>
    </row>
    <row r="54" spans="1:34" x14ac:dyDescent="0.25">
      <c r="A54" s="17" t="s">
        <v>114</v>
      </c>
      <c r="B54" s="44"/>
      <c r="C54" s="44">
        <v>135.96</v>
      </c>
      <c r="D54" s="44"/>
      <c r="E54" s="44">
        <v>70.680000000000007</v>
      </c>
      <c r="F54" s="44"/>
      <c r="G54" s="44">
        <v>31.4</v>
      </c>
      <c r="H54" s="44">
        <v>19.739999999999998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257.78000000000003</v>
      </c>
    </row>
    <row r="55" spans="1:34" x14ac:dyDescent="0.25">
      <c r="A55" s="17" t="s">
        <v>52</v>
      </c>
      <c r="B55" s="44">
        <v>8.6999999999999993</v>
      </c>
      <c r="C55" s="44">
        <v>178.62</v>
      </c>
      <c r="D55" s="44">
        <v>76.180000000000007</v>
      </c>
      <c r="E55" s="44">
        <v>25.73</v>
      </c>
      <c r="F55" s="44">
        <v>485.8</v>
      </c>
      <c r="G55" s="44">
        <v>208.71</v>
      </c>
      <c r="H55" s="44"/>
      <c r="I55" s="44">
        <v>40.36</v>
      </c>
      <c r="J55" s="44">
        <v>12.52</v>
      </c>
      <c r="K55" s="44"/>
      <c r="L55" s="44">
        <v>28.4</v>
      </c>
      <c r="M55" s="45">
        <v>931.95</v>
      </c>
      <c r="N55" s="45">
        <v>12.54</v>
      </c>
      <c r="O55" s="45">
        <v>322.47000000000003</v>
      </c>
      <c r="P55" s="45">
        <v>349.73</v>
      </c>
      <c r="Q55" s="45">
        <v>117.85</v>
      </c>
      <c r="R55" s="45"/>
      <c r="S55" s="45">
        <v>8.86</v>
      </c>
      <c r="T55" s="45">
        <v>253.95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3062.37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>
        <v>2.9</v>
      </c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2.9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5057.4168</v>
      </c>
      <c r="C64" s="53">
        <f t="shared" ref="C64:AG64" si="61">+C15+C23+C31+C39+C47+C48+C49+C50+C51+C52+C53+C54+C55+C56+C57+C58+C59+C60+C61+C62+C63</f>
        <v>4916.3568000000005</v>
      </c>
      <c r="D64" s="53">
        <f t="shared" si="61"/>
        <v>3557.6227999999996</v>
      </c>
      <c r="E64" s="53">
        <f t="shared" si="61"/>
        <v>4582.2816000000003</v>
      </c>
      <c r="F64" s="53">
        <f t="shared" si="61"/>
        <v>7347.2616000000007</v>
      </c>
      <c r="G64" s="53">
        <f t="shared" si="61"/>
        <v>4187.3599999999997</v>
      </c>
      <c r="H64" s="53">
        <f t="shared" si="61"/>
        <v>2745.1183999999998</v>
      </c>
      <c r="I64" s="53">
        <f t="shared" si="61"/>
        <v>8972.8704000000016</v>
      </c>
      <c r="J64" s="53">
        <f t="shared" si="61"/>
        <v>5731.5100000000011</v>
      </c>
      <c r="K64" s="53">
        <f t="shared" si="61"/>
        <v>965.0200000000001</v>
      </c>
      <c r="L64" s="53">
        <f t="shared" si="61"/>
        <v>5572.8096000000005</v>
      </c>
      <c r="M64" s="53">
        <f t="shared" si="61"/>
        <v>4714.3600000000006</v>
      </c>
      <c r="N64" s="53">
        <f t="shared" si="61"/>
        <v>4209.0700000000006</v>
      </c>
      <c r="O64" s="53">
        <f t="shared" si="61"/>
        <v>3753.49</v>
      </c>
      <c r="P64" s="53">
        <f t="shared" si="61"/>
        <v>4028.1</v>
      </c>
      <c r="Q64" s="53">
        <f t="shared" si="61"/>
        <v>1912.6899999999998</v>
      </c>
      <c r="R64" s="53">
        <f t="shared" si="61"/>
        <v>642.16999999999996</v>
      </c>
      <c r="S64" s="53">
        <f t="shared" si="61"/>
        <v>1609.1699999999998</v>
      </c>
      <c r="T64" s="53">
        <f t="shared" si="61"/>
        <v>2184.8199999999997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76689.498000000021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10 N</v>
      </c>
      <c r="R66" s="55" t="str">
        <f t="shared" si="62"/>
        <v>CAJA 12 N</v>
      </c>
      <c r="S66" s="55" t="str">
        <f t="shared" si="62"/>
        <v>CAJA 14 N</v>
      </c>
      <c r="T66" s="55" t="str">
        <f t="shared" si="62"/>
        <v>CAJA 15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5058.0600000000004</v>
      </c>
      <c r="C67" s="57">
        <f t="shared" ref="C67:L67" si="63">C12</f>
        <v>4932.96</v>
      </c>
      <c r="D67" s="57">
        <f t="shared" si="63"/>
        <v>3453.81</v>
      </c>
      <c r="E67" s="57">
        <f t="shared" si="63"/>
        <v>4527.62</v>
      </c>
      <c r="F67" s="57">
        <f t="shared" si="63"/>
        <v>7251.87</v>
      </c>
      <c r="G67" s="57">
        <f t="shared" si="63"/>
        <v>4196.68</v>
      </c>
      <c r="H67" s="57">
        <f t="shared" si="63"/>
        <v>2743.61</v>
      </c>
      <c r="I67" s="57">
        <f t="shared" si="63"/>
        <v>8962.6200000000008</v>
      </c>
      <c r="J67" s="57">
        <f t="shared" si="63"/>
        <v>5706.58</v>
      </c>
      <c r="K67" s="57">
        <f t="shared" si="63"/>
        <v>876.93</v>
      </c>
      <c r="L67" s="57">
        <f t="shared" si="63"/>
        <v>5561.44</v>
      </c>
      <c r="M67" s="57">
        <f t="shared" ref="M67:AG67" si="64">M12</f>
        <v>4759.04</v>
      </c>
      <c r="N67" s="57">
        <f t="shared" si="64"/>
        <v>4194.51</v>
      </c>
      <c r="O67" s="57">
        <f t="shared" si="64"/>
        <v>3753.86</v>
      </c>
      <c r="P67" s="57">
        <f t="shared" si="64"/>
        <v>4026.24</v>
      </c>
      <c r="Q67" s="57">
        <f t="shared" si="64"/>
        <v>1912.67</v>
      </c>
      <c r="R67" s="57">
        <f t="shared" si="64"/>
        <v>641.28</v>
      </c>
      <c r="S67" s="57">
        <f t="shared" si="64"/>
        <v>1603.61</v>
      </c>
      <c r="T67" s="57">
        <f t="shared" si="64"/>
        <v>2182.67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76346.060000000012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5058.0600000000004</v>
      </c>
      <c r="C69" s="59">
        <f t="shared" ref="C69:L69" si="67">+C67+C68</f>
        <v>4932.96</v>
      </c>
      <c r="D69" s="59">
        <f t="shared" si="67"/>
        <v>3453.81</v>
      </c>
      <c r="E69" s="59">
        <f t="shared" si="67"/>
        <v>4527.62</v>
      </c>
      <c r="F69" s="59">
        <f t="shared" si="67"/>
        <v>7251.87</v>
      </c>
      <c r="G69" s="59">
        <f t="shared" si="67"/>
        <v>4196.68</v>
      </c>
      <c r="H69" s="59">
        <f t="shared" si="67"/>
        <v>2743.61</v>
      </c>
      <c r="I69" s="59">
        <f t="shared" si="67"/>
        <v>8962.6200000000008</v>
      </c>
      <c r="J69" s="59">
        <f t="shared" si="67"/>
        <v>5706.58</v>
      </c>
      <c r="K69" s="59">
        <f t="shared" si="67"/>
        <v>876.93</v>
      </c>
      <c r="L69" s="59">
        <f t="shared" si="67"/>
        <v>5561.44</v>
      </c>
      <c r="M69" s="59">
        <f t="shared" ref="M69:AG69" si="68">+M67+M68</f>
        <v>4759.04</v>
      </c>
      <c r="N69" s="59">
        <f t="shared" si="68"/>
        <v>4194.51</v>
      </c>
      <c r="O69" s="59">
        <f t="shared" si="68"/>
        <v>3753.86</v>
      </c>
      <c r="P69" s="59">
        <f t="shared" si="68"/>
        <v>4026.24</v>
      </c>
      <c r="Q69" s="59">
        <f t="shared" si="68"/>
        <v>1912.67</v>
      </c>
      <c r="R69" s="59">
        <f t="shared" si="68"/>
        <v>641.28</v>
      </c>
      <c r="S69" s="59">
        <f t="shared" si="68"/>
        <v>1603.61</v>
      </c>
      <c r="T69" s="59">
        <f t="shared" si="68"/>
        <v>2182.67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76346.060000000012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-0.64320000000043365</v>
      </c>
      <c r="C70" s="57">
        <f t="shared" si="69"/>
        <v>-16.603199999999561</v>
      </c>
      <c r="D70" s="57">
        <f t="shared" si="69"/>
        <v>103.8127999999997</v>
      </c>
      <c r="E70" s="57">
        <f t="shared" si="69"/>
        <v>54.661600000000362</v>
      </c>
      <c r="F70" s="57">
        <f t="shared" si="69"/>
        <v>95.391600000000835</v>
      </c>
      <c r="G70" s="57">
        <f t="shared" si="69"/>
        <v>-9.3200000000006185</v>
      </c>
      <c r="H70" s="57">
        <f t="shared" si="69"/>
        <v>1.5083999999997104</v>
      </c>
      <c r="I70" s="57">
        <f t="shared" si="69"/>
        <v>10.250400000000809</v>
      </c>
      <c r="J70" s="57">
        <f t="shared" si="69"/>
        <v>24.930000000001201</v>
      </c>
      <c r="K70" s="57">
        <f t="shared" si="69"/>
        <v>88.090000000000146</v>
      </c>
      <c r="L70" s="57">
        <f t="shared" si="69"/>
        <v>11.369600000000901</v>
      </c>
      <c r="M70" s="57">
        <f t="shared" ref="M70:AG70" si="70">+M64-M69</f>
        <v>-44.679999999999382</v>
      </c>
      <c r="N70" s="57">
        <f t="shared" si="70"/>
        <v>14.5600000000004</v>
      </c>
      <c r="O70" s="57">
        <f t="shared" si="70"/>
        <v>-0.37000000000034561</v>
      </c>
      <c r="P70" s="57">
        <f t="shared" si="70"/>
        <v>1.8600000000001273</v>
      </c>
      <c r="Q70" s="57">
        <f t="shared" si="70"/>
        <v>1.9999999999754436E-2</v>
      </c>
      <c r="R70" s="57">
        <f t="shared" si="70"/>
        <v>0.88999999999998636</v>
      </c>
      <c r="S70" s="57">
        <f t="shared" si="70"/>
        <v>5.5599999999999454</v>
      </c>
      <c r="T70" s="57">
        <f t="shared" si="70"/>
        <v>2.1499999999996362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343.43800000000317</v>
      </c>
    </row>
    <row r="71" spans="1:34" ht="101.25" customHeight="1" x14ac:dyDescent="0.25">
      <c r="A71" s="77" t="s">
        <v>96</v>
      </c>
      <c r="B71" s="14" t="s">
        <v>134</v>
      </c>
      <c r="C71" s="14" t="s">
        <v>135</v>
      </c>
      <c r="D71" s="14" t="s">
        <v>137</v>
      </c>
      <c r="E71" s="14" t="s">
        <v>138</v>
      </c>
      <c r="F71" s="14" t="s">
        <v>139</v>
      </c>
      <c r="G71" s="14" t="s">
        <v>136</v>
      </c>
      <c r="H71" s="14" t="s">
        <v>140</v>
      </c>
      <c r="I71" s="14"/>
      <c r="J71" s="14" t="s">
        <v>149</v>
      </c>
      <c r="K71" s="14" t="s">
        <v>142</v>
      </c>
      <c r="L71" s="14" t="s">
        <v>143</v>
      </c>
      <c r="M71" s="29" t="s">
        <v>144</v>
      </c>
      <c r="N71" s="29"/>
      <c r="O71" s="29"/>
      <c r="P71" s="29" t="s">
        <v>145</v>
      </c>
      <c r="Q71" s="29"/>
      <c r="R71" s="29"/>
      <c r="S71" s="29" t="s">
        <v>146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136</v>
      </c>
      <c r="H72" s="12" t="s">
        <v>141</v>
      </c>
      <c r="J72" s="12" t="s">
        <v>150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59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3907.58</v>
      </c>
      <c r="C12" s="26">
        <v>3383.83</v>
      </c>
      <c r="D12" s="26">
        <v>2465.4899999999998</v>
      </c>
      <c r="E12" s="26">
        <v>2897.24</v>
      </c>
      <c r="F12" s="26">
        <v>3252.23</v>
      </c>
      <c r="G12" s="26">
        <v>1567.03</v>
      </c>
      <c r="H12" s="26">
        <v>2178.52</v>
      </c>
      <c r="I12" s="26">
        <v>3936.13</v>
      </c>
      <c r="J12" s="26">
        <v>3434.22</v>
      </c>
      <c r="K12" s="26">
        <v>1929.82</v>
      </c>
      <c r="L12" s="26">
        <v>1668.12</v>
      </c>
      <c r="M12" s="26">
        <v>2477.2199999999998</v>
      </c>
      <c r="N12" s="26">
        <v>1763.24</v>
      </c>
      <c r="O12" s="26">
        <v>3249.28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38109.949999999997</v>
      </c>
      <c r="AI12" s="26">
        <v>37783.760000000002</v>
      </c>
      <c r="AJ12" s="69">
        <f>+AI12-AH12</f>
        <v>-326.18999999999505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11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11</v>
      </c>
      <c r="AI14" s="26"/>
      <c r="AJ14" s="69">
        <f>+AI14-AH14</f>
        <v>-11</v>
      </c>
    </row>
    <row r="15" spans="1:36" x14ac:dyDescent="0.25">
      <c r="A15" s="13" t="s">
        <v>0</v>
      </c>
      <c r="B15" s="23">
        <v>13.5</v>
      </c>
      <c r="C15" s="23">
        <v>0</v>
      </c>
      <c r="D15" s="23">
        <v>36</v>
      </c>
      <c r="E15" s="23">
        <v>100.2</v>
      </c>
      <c r="F15" s="23">
        <v>103.5</v>
      </c>
      <c r="G15" s="23">
        <v>70.5</v>
      </c>
      <c r="H15" s="23"/>
      <c r="I15" s="23">
        <v>38</v>
      </c>
      <c r="J15" s="23"/>
      <c r="K15" s="23">
        <v>141</v>
      </c>
      <c r="L15" s="23">
        <v>87</v>
      </c>
      <c r="M15" s="23">
        <v>88.5</v>
      </c>
      <c r="N15" s="23">
        <v>129.5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807.7</v>
      </c>
    </row>
    <row r="16" spans="1:36" s="32" customFormat="1" x14ac:dyDescent="0.25">
      <c r="A16" s="30" t="s">
        <v>20</v>
      </c>
      <c r="B16" s="31">
        <v>575</v>
      </c>
      <c r="C16" s="31">
        <v>485</v>
      </c>
      <c r="D16" s="31">
        <v>0</v>
      </c>
      <c r="E16" s="31">
        <v>0</v>
      </c>
      <c r="F16" s="31">
        <v>0</v>
      </c>
      <c r="G16" s="31">
        <v>0</v>
      </c>
      <c r="H16" s="31">
        <v>169</v>
      </c>
      <c r="I16" s="31">
        <v>567</v>
      </c>
      <c r="J16" s="31">
        <v>504</v>
      </c>
      <c r="K16" s="31"/>
      <c r="L16" s="31"/>
      <c r="M16" s="31"/>
      <c r="N16" s="31"/>
      <c r="O16" s="31">
        <v>497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2797</v>
      </c>
      <c r="AJ16" s="70"/>
    </row>
    <row r="17" spans="1:36" s="47" customFormat="1" x14ac:dyDescent="0.25">
      <c r="A17" s="46" t="s">
        <v>27</v>
      </c>
      <c r="B17" s="22">
        <f>B16*$B$8</f>
        <v>2553</v>
      </c>
      <c r="C17" s="22">
        <f>C16*$B$8</f>
        <v>2153.4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750.36</v>
      </c>
      <c r="I17" s="22">
        <f t="shared" si="2"/>
        <v>2517.48</v>
      </c>
      <c r="J17" s="22">
        <f t="shared" si="2"/>
        <v>2237.7600000000002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2206.6800000000003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12418.68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575</v>
      </c>
      <c r="C22" s="20">
        <f t="shared" ref="C22:AG23" si="5">+C16+C18+C20</f>
        <v>485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169</v>
      </c>
      <c r="I22" s="20">
        <f t="shared" si="5"/>
        <v>567</v>
      </c>
      <c r="J22" s="20">
        <f t="shared" si="5"/>
        <v>504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497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2797</v>
      </c>
    </row>
    <row r="23" spans="1:36" s="47" customFormat="1" x14ac:dyDescent="0.25">
      <c r="A23" s="48" t="s">
        <v>26</v>
      </c>
      <c r="B23" s="19">
        <f>+B17+B19+B21</f>
        <v>2553</v>
      </c>
      <c r="C23" s="19">
        <f t="shared" si="5"/>
        <v>2153.4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750.36</v>
      </c>
      <c r="I23" s="19">
        <f t="shared" si="5"/>
        <v>2517.48</v>
      </c>
      <c r="J23" s="19">
        <f t="shared" si="5"/>
        <v>2237.7600000000002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2206.6800000000003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12418.68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35</v>
      </c>
      <c r="I32" s="36">
        <v>28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155.4</v>
      </c>
      <c r="I33" s="22">
        <f t="shared" si="12"/>
        <v>124.32000000000001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279.72000000000003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35</v>
      </c>
      <c r="I38" s="20">
        <f t="shared" si="15"/>
        <v>28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155.4</v>
      </c>
      <c r="I39" s="19">
        <f t="shared" si="15"/>
        <v>124.32000000000001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279.72000000000003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1099.76</v>
      </c>
      <c r="C49" s="44">
        <v>1107.21</v>
      </c>
      <c r="D49" s="44">
        <v>1843.65</v>
      </c>
      <c r="E49" s="44">
        <v>993.55</v>
      </c>
      <c r="F49" s="44">
        <v>3016.1</v>
      </c>
      <c r="G49" s="44">
        <v>1320.74</v>
      </c>
      <c r="H49" s="44">
        <v>930.78</v>
      </c>
      <c r="I49" s="44">
        <v>486.74</v>
      </c>
      <c r="J49" s="44">
        <v>930.98</v>
      </c>
      <c r="K49" s="44">
        <v>1168.96</v>
      </c>
      <c r="L49" s="44"/>
      <c r="M49" s="45">
        <v>2360.9</v>
      </c>
      <c r="N49" s="45">
        <v>1446.29</v>
      </c>
      <c r="O49" s="45">
        <v>545.02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17250.68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/>
      <c r="I52" s="44">
        <v>297.81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297.81</v>
      </c>
    </row>
    <row r="53" spans="1:34" x14ac:dyDescent="0.25">
      <c r="A53" s="17" t="s">
        <v>18</v>
      </c>
      <c r="B53" s="44">
        <v>242.08</v>
      </c>
      <c r="C53" s="44">
        <v>156.91999999999999</v>
      </c>
      <c r="D53" s="44">
        <v>325.04000000000002</v>
      </c>
      <c r="E53" s="44">
        <v>1742.23</v>
      </c>
      <c r="F53" s="44">
        <v>0</v>
      </c>
      <c r="G53" s="44"/>
      <c r="H53" s="44">
        <v>302.18</v>
      </c>
      <c r="I53" s="44">
        <v>304.13</v>
      </c>
      <c r="J53" s="44">
        <v>268.52</v>
      </c>
      <c r="K53" s="44">
        <v>537.21</v>
      </c>
      <c r="L53" s="44">
        <v>1574.04</v>
      </c>
      <c r="M53" s="45"/>
      <c r="N53" s="45"/>
      <c r="O53" s="45">
        <v>541.29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5993.64</v>
      </c>
    </row>
    <row r="54" spans="1:34" x14ac:dyDescent="0.25">
      <c r="A54" s="17" t="s">
        <v>114</v>
      </c>
      <c r="B54" s="44"/>
      <c r="C54" s="44"/>
      <c r="D54" s="44"/>
      <c r="E54" s="44">
        <v>77.53</v>
      </c>
      <c r="F54" s="44"/>
      <c r="G54" s="44">
        <v>50.43</v>
      </c>
      <c r="H54" s="44"/>
      <c r="I54" s="44">
        <v>6.52</v>
      </c>
      <c r="J54" s="44">
        <v>43.5</v>
      </c>
      <c r="K54" s="44">
        <v>33.56</v>
      </c>
      <c r="L54" s="44">
        <v>6.66</v>
      </c>
      <c r="M54" s="45">
        <v>29.41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247.61</v>
      </c>
    </row>
    <row r="55" spans="1:34" x14ac:dyDescent="0.25">
      <c r="A55" s="17" t="s">
        <v>52</v>
      </c>
      <c r="B55" s="44">
        <v>7.01</v>
      </c>
      <c r="C55" s="44">
        <v>66.900000000000006</v>
      </c>
      <c r="D55" s="44">
        <v>261.04000000000002</v>
      </c>
      <c r="E55" s="44">
        <v>0</v>
      </c>
      <c r="F55" s="44">
        <v>133.36000000000001</v>
      </c>
      <c r="G55" s="44">
        <v>127.06</v>
      </c>
      <c r="H55" s="44">
        <v>64.069999999999993</v>
      </c>
      <c r="I55" s="44">
        <v>22.83</v>
      </c>
      <c r="J55" s="44">
        <v>14.27</v>
      </c>
      <c r="K55" s="44">
        <v>48.77</v>
      </c>
      <c r="L55" s="44"/>
      <c r="M55" s="45"/>
      <c r="N55" s="45">
        <v>85.75</v>
      </c>
      <c r="O55" s="45">
        <v>54.39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885.45</v>
      </c>
    </row>
    <row r="56" spans="1:34" x14ac:dyDescent="0.25">
      <c r="A56" s="17" t="s">
        <v>130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>
        <v>102.67</v>
      </c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102.67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96.78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96.78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3915.3500000000004</v>
      </c>
      <c r="C64" s="53">
        <f t="shared" ref="C64:AG64" si="21">+C15+C23+C31+C39+C47+C48+C49+C50+C51+C52+C53+C54+C55+C56+C57+C58+C59+C60+C61+C62+C63</f>
        <v>3484.4300000000003</v>
      </c>
      <c r="D64" s="53">
        <f t="shared" si="21"/>
        <v>2465.73</v>
      </c>
      <c r="E64" s="53">
        <f t="shared" si="21"/>
        <v>2913.51</v>
      </c>
      <c r="F64" s="53">
        <f t="shared" si="21"/>
        <v>3252.96</v>
      </c>
      <c r="G64" s="53">
        <f t="shared" si="21"/>
        <v>1568.73</v>
      </c>
      <c r="H64" s="53">
        <f t="shared" si="21"/>
        <v>2202.79</v>
      </c>
      <c r="I64" s="53">
        <f t="shared" si="21"/>
        <v>3894.61</v>
      </c>
      <c r="J64" s="53">
        <f t="shared" si="21"/>
        <v>3495.03</v>
      </c>
      <c r="K64" s="53">
        <f t="shared" si="21"/>
        <v>1929.5</v>
      </c>
      <c r="L64" s="53">
        <f t="shared" si="21"/>
        <v>1667.7</v>
      </c>
      <c r="M64" s="53">
        <f t="shared" si="21"/>
        <v>2478.81</v>
      </c>
      <c r="N64" s="53">
        <f t="shared" si="21"/>
        <v>1764.21</v>
      </c>
      <c r="O64" s="53">
        <f t="shared" si="21"/>
        <v>3347.38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38380.74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D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3907.58</v>
      </c>
      <c r="C67" s="57">
        <f t="shared" ref="C67:L67" si="23">C12</f>
        <v>3383.83</v>
      </c>
      <c r="D67" s="57">
        <f t="shared" si="23"/>
        <v>2465.4899999999998</v>
      </c>
      <c r="E67" s="57">
        <f t="shared" si="23"/>
        <v>2897.24</v>
      </c>
      <c r="F67" s="57">
        <f t="shared" si="23"/>
        <v>3252.23</v>
      </c>
      <c r="G67" s="57">
        <f t="shared" si="23"/>
        <v>1567.03</v>
      </c>
      <c r="H67" s="57">
        <f t="shared" si="23"/>
        <v>2178.52</v>
      </c>
      <c r="I67" s="57">
        <f t="shared" si="23"/>
        <v>3936.13</v>
      </c>
      <c r="J67" s="57">
        <f t="shared" si="23"/>
        <v>3434.22</v>
      </c>
      <c r="K67" s="57">
        <f t="shared" si="23"/>
        <v>1929.82</v>
      </c>
      <c r="L67" s="57">
        <f t="shared" si="23"/>
        <v>1668.12</v>
      </c>
      <c r="M67" s="57">
        <f t="shared" si="22"/>
        <v>2477.2199999999998</v>
      </c>
      <c r="N67" s="57">
        <f t="shared" si="22"/>
        <v>1763.24</v>
      </c>
      <c r="O67" s="57">
        <f t="shared" si="22"/>
        <v>3249.28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38109.949999999997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11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11</v>
      </c>
    </row>
    <row r="69" spans="1:34" s="47" customFormat="1" x14ac:dyDescent="0.25">
      <c r="A69" s="58" t="s">
        <v>94</v>
      </c>
      <c r="B69" s="59">
        <f>+B67+B68</f>
        <v>3907.58</v>
      </c>
      <c r="C69" s="59">
        <f t="shared" ref="C69:AG69" si="25">+C67+C68</f>
        <v>3394.83</v>
      </c>
      <c r="D69" s="59">
        <f t="shared" si="25"/>
        <v>2465.4899999999998</v>
      </c>
      <c r="E69" s="59">
        <f t="shared" si="25"/>
        <v>2897.24</v>
      </c>
      <c r="F69" s="59">
        <f t="shared" si="25"/>
        <v>3252.23</v>
      </c>
      <c r="G69" s="59">
        <f t="shared" si="25"/>
        <v>1567.03</v>
      </c>
      <c r="H69" s="59">
        <f t="shared" si="25"/>
        <v>2178.52</v>
      </c>
      <c r="I69" s="59">
        <f t="shared" si="25"/>
        <v>3936.13</v>
      </c>
      <c r="J69" s="59">
        <f t="shared" si="25"/>
        <v>3434.22</v>
      </c>
      <c r="K69" s="59">
        <f t="shared" si="25"/>
        <v>1929.82</v>
      </c>
      <c r="L69" s="59">
        <f t="shared" si="25"/>
        <v>1668.12</v>
      </c>
      <c r="M69" s="59">
        <f t="shared" si="25"/>
        <v>2477.2199999999998</v>
      </c>
      <c r="N69" s="59">
        <f t="shared" si="25"/>
        <v>1763.24</v>
      </c>
      <c r="O69" s="59">
        <f t="shared" si="25"/>
        <v>3249.28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38120.949999999997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7.7700000000004366</v>
      </c>
      <c r="C70" s="57">
        <f t="shared" si="26"/>
        <v>89.600000000000364</v>
      </c>
      <c r="D70" s="57">
        <f t="shared" si="26"/>
        <v>0.24000000000023647</v>
      </c>
      <c r="E70" s="57">
        <f t="shared" si="26"/>
        <v>16.270000000000437</v>
      </c>
      <c r="F70" s="57">
        <f t="shared" si="26"/>
        <v>0.73000000000001819</v>
      </c>
      <c r="G70" s="57">
        <f t="shared" si="26"/>
        <v>1.7000000000000455</v>
      </c>
      <c r="H70" s="57">
        <f t="shared" si="26"/>
        <v>24.269999999999982</v>
      </c>
      <c r="I70" s="57">
        <f t="shared" si="26"/>
        <v>-41.519999999999982</v>
      </c>
      <c r="J70" s="57">
        <f t="shared" si="26"/>
        <v>60.8100000000004</v>
      </c>
      <c r="K70" s="57">
        <f t="shared" si="26"/>
        <v>-0.31999999999993634</v>
      </c>
      <c r="L70" s="57">
        <f t="shared" si="26"/>
        <v>-0.41999999999984539</v>
      </c>
      <c r="M70" s="57">
        <f t="shared" si="26"/>
        <v>1.5900000000001455</v>
      </c>
      <c r="N70" s="57">
        <f t="shared" si="26"/>
        <v>0.97000000000002728</v>
      </c>
      <c r="O70" s="57">
        <f t="shared" si="26"/>
        <v>98.099999999999909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259.79000000000224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 t="s">
        <v>125</v>
      </c>
      <c r="F71" s="14"/>
      <c r="G71" s="14"/>
      <c r="H71" s="14" t="s">
        <v>126</v>
      </c>
      <c r="I71" s="14" t="s">
        <v>127</v>
      </c>
      <c r="J71" s="14" t="s">
        <v>128</v>
      </c>
      <c r="K71" s="14"/>
      <c r="L71" s="14"/>
      <c r="M71" s="29"/>
      <c r="N71" s="29"/>
      <c r="O71" s="29" t="s">
        <v>131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124</v>
      </c>
      <c r="J72" s="12" t="s">
        <v>129</v>
      </c>
      <c r="O72" s="12" t="s">
        <v>132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5844.57</v>
      </c>
      <c r="C12" s="26">
        <v>8213</v>
      </c>
      <c r="D12" s="26">
        <v>4287.08</v>
      </c>
      <c r="E12" s="26">
        <v>2703.53</v>
      </c>
      <c r="F12" s="26">
        <v>2135.2399999999998</v>
      </c>
      <c r="G12" s="26">
        <v>2833.24</v>
      </c>
      <c r="H12" s="26">
        <v>207.66</v>
      </c>
      <c r="I12" s="26">
        <v>188.27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26412.589999999997</v>
      </c>
      <c r="AI12" s="26">
        <v>26103.54</v>
      </c>
      <c r="AJ12" s="69">
        <f>+AI12-AH12</f>
        <v>-309.04999999999563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409.5</v>
      </c>
      <c r="E15" s="23">
        <v>236.3</v>
      </c>
      <c r="F15" s="23">
        <v>211</v>
      </c>
      <c r="G15" s="23">
        <v>103</v>
      </c>
      <c r="H15" s="23">
        <v>9</v>
      </c>
      <c r="I15" s="23">
        <v>81.5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1050.3</v>
      </c>
    </row>
    <row r="16" spans="1:36" s="32" customFormat="1" x14ac:dyDescent="0.25">
      <c r="A16" s="30" t="s">
        <v>20</v>
      </c>
      <c r="B16" s="31">
        <v>1091</v>
      </c>
      <c r="C16" s="31">
        <v>1435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2526</v>
      </c>
      <c r="AJ16" s="70"/>
    </row>
    <row r="17" spans="1:36" s="47" customFormat="1" x14ac:dyDescent="0.25">
      <c r="A17" s="46" t="s">
        <v>27</v>
      </c>
      <c r="B17" s="22">
        <f>B16*$B$8</f>
        <v>4844.0400000000009</v>
      </c>
      <c r="C17" s="22">
        <f>C16*$B$8</f>
        <v>6371.4000000000005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11215.440000000002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1091</v>
      </c>
      <c r="C22" s="20">
        <f t="shared" ref="C22:AG23" si="5">+C16+C18+C20</f>
        <v>1435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2526</v>
      </c>
    </row>
    <row r="23" spans="1:36" s="47" customFormat="1" x14ac:dyDescent="0.25">
      <c r="A23" s="48" t="s">
        <v>26</v>
      </c>
      <c r="B23" s="19">
        <f>+B17+B19+B21</f>
        <v>4844.0400000000009</v>
      </c>
      <c r="C23" s="19">
        <f t="shared" si="5"/>
        <v>6371.4000000000005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11215.440000000002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51.41</v>
      </c>
      <c r="C32" s="36">
        <v>19.64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71.05</v>
      </c>
    </row>
    <row r="33" spans="1:34" s="47" customFormat="1" x14ac:dyDescent="0.25">
      <c r="A33" s="46" t="s">
        <v>35</v>
      </c>
      <c r="B33" s="22">
        <f>B32*$B$8</f>
        <v>228.2604</v>
      </c>
      <c r="C33" s="22">
        <f t="shared" ref="C33:AG33" si="12">C32*$B$8</f>
        <v>87.201600000000013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315.46199999999999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51.41</v>
      </c>
      <c r="C38" s="20">
        <f t="shared" ref="C38:AG39" si="15">+C32+C34+C36</f>
        <v>19.64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71.05</v>
      </c>
    </row>
    <row r="39" spans="1:34" s="47" customFormat="1" x14ac:dyDescent="0.25">
      <c r="A39" s="48" t="s">
        <v>42</v>
      </c>
      <c r="B39" s="19">
        <f>+B33+B35+B37</f>
        <v>228.2604</v>
      </c>
      <c r="C39" s="19">
        <f t="shared" si="15"/>
        <v>87.201600000000013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315.46199999999999</v>
      </c>
    </row>
    <row r="40" spans="1:34" x14ac:dyDescent="0.25">
      <c r="A40" s="13" t="s">
        <v>43</v>
      </c>
      <c r="B40" s="36">
        <v>24.13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24.13</v>
      </c>
    </row>
    <row r="41" spans="1:34" s="47" customFormat="1" x14ac:dyDescent="0.25">
      <c r="A41" s="46" t="s">
        <v>44</v>
      </c>
      <c r="B41" s="22">
        <f>B40*$B$8</f>
        <v>107.13720000000001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107.13720000000001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24.13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24.13</v>
      </c>
    </row>
    <row r="47" spans="1:34" s="47" customFormat="1" x14ac:dyDescent="0.25">
      <c r="A47" s="48" t="s">
        <v>48</v>
      </c>
      <c r="B47" s="19">
        <f>+B41+B43+B45</f>
        <v>107.13720000000001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107.13720000000001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585.29</v>
      </c>
      <c r="C49" s="44">
        <v>1450.03</v>
      </c>
      <c r="D49" s="44">
        <v>2992.38</v>
      </c>
      <c r="E49" s="44">
        <v>1931.77</v>
      </c>
      <c r="F49" s="44">
        <v>1346.81</v>
      </c>
      <c r="G49" s="44">
        <v>1917.68</v>
      </c>
      <c r="H49" s="44">
        <v>186.75</v>
      </c>
      <c r="I49" s="44">
        <v>107.32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10518.029999999999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82.75</v>
      </c>
      <c r="C53" s="44">
        <v>139.5</v>
      </c>
      <c r="D53" s="44">
        <v>846.84</v>
      </c>
      <c r="E53" s="44">
        <v>269.23</v>
      </c>
      <c r="F53" s="44">
        <v>401.54</v>
      </c>
      <c r="G53" s="44">
        <v>366.85</v>
      </c>
      <c r="H53" s="44">
        <v>11.9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2118.61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43.93</v>
      </c>
      <c r="G54" s="44">
        <v>196.3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240.23000000000002</v>
      </c>
    </row>
    <row r="55" spans="1:34" x14ac:dyDescent="0.25">
      <c r="A55" s="17" t="s">
        <v>52</v>
      </c>
      <c r="B55" s="44">
        <v>120</v>
      </c>
      <c r="C55" s="44">
        <v>445.59</v>
      </c>
      <c r="D55" s="44">
        <v>27.22</v>
      </c>
      <c r="E55" s="44">
        <v>266.67</v>
      </c>
      <c r="F55" s="44">
        <v>132.62</v>
      </c>
      <c r="G55" s="44">
        <v>251.93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1244.03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5967.4776000000011</v>
      </c>
      <c r="C64" s="53">
        <f t="shared" ref="C64:AG64" si="21">+C15+C23+C31+C39+C47+C48+C49+C50+C51+C52+C53+C54+C55+C56+C57+C58+C59+C60+C61+C62+C63</f>
        <v>8493.7216000000008</v>
      </c>
      <c r="D64" s="53">
        <f t="shared" si="21"/>
        <v>4275.9400000000005</v>
      </c>
      <c r="E64" s="53">
        <f t="shared" si="21"/>
        <v>2703.9700000000003</v>
      </c>
      <c r="F64" s="53">
        <f t="shared" si="21"/>
        <v>2135.9</v>
      </c>
      <c r="G64" s="53">
        <f t="shared" si="21"/>
        <v>2835.76</v>
      </c>
      <c r="H64" s="53">
        <f t="shared" si="21"/>
        <v>207.65</v>
      </c>
      <c r="I64" s="53">
        <f t="shared" si="21"/>
        <v>188.82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26809.239200000011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5844.57</v>
      </c>
      <c r="C67" s="57">
        <f t="shared" ref="C67:L67" si="23">C12</f>
        <v>8213</v>
      </c>
      <c r="D67" s="57">
        <f t="shared" si="23"/>
        <v>4287.08</v>
      </c>
      <c r="E67" s="57">
        <f t="shared" si="23"/>
        <v>2703.53</v>
      </c>
      <c r="F67" s="57">
        <f t="shared" si="23"/>
        <v>2135.2399999999998</v>
      </c>
      <c r="G67" s="57">
        <f t="shared" si="23"/>
        <v>2833.24</v>
      </c>
      <c r="H67" s="57">
        <f t="shared" si="23"/>
        <v>207.66</v>
      </c>
      <c r="I67" s="57">
        <f t="shared" si="23"/>
        <v>188.27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26412.589999999997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5844.57</v>
      </c>
      <c r="C69" s="59">
        <f t="shared" ref="C69:AG69" si="25">+C67+C68</f>
        <v>8213</v>
      </c>
      <c r="D69" s="59">
        <f t="shared" si="25"/>
        <v>4287.08</v>
      </c>
      <c r="E69" s="59">
        <f t="shared" si="25"/>
        <v>2703.53</v>
      </c>
      <c r="F69" s="59">
        <f t="shared" si="25"/>
        <v>2135.2399999999998</v>
      </c>
      <c r="G69" s="59">
        <f t="shared" si="25"/>
        <v>2833.24</v>
      </c>
      <c r="H69" s="59">
        <f t="shared" si="25"/>
        <v>207.66</v>
      </c>
      <c r="I69" s="59">
        <f t="shared" si="25"/>
        <v>188.27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26412.589999999997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122.90760000000137</v>
      </c>
      <c r="C70" s="57">
        <f t="shared" si="26"/>
        <v>280.72160000000076</v>
      </c>
      <c r="D70" s="57">
        <f t="shared" si="26"/>
        <v>-11.139999999999418</v>
      </c>
      <c r="E70" s="57">
        <f t="shared" si="26"/>
        <v>0.44000000000005457</v>
      </c>
      <c r="F70" s="57">
        <f t="shared" si="26"/>
        <v>0.66000000000030923</v>
      </c>
      <c r="G70" s="57">
        <f t="shared" si="26"/>
        <v>2.5200000000004366</v>
      </c>
      <c r="H70" s="57">
        <f t="shared" si="26"/>
        <v>-9.9999999999909051E-3</v>
      </c>
      <c r="I70" s="57">
        <f t="shared" si="26"/>
        <v>0.54999999999998295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396.64920000000347</v>
      </c>
    </row>
    <row r="71" spans="1:34" ht="95.25" customHeight="1" x14ac:dyDescent="0.25">
      <c r="A71" s="77" t="s">
        <v>96</v>
      </c>
      <c r="B71" s="14" t="s">
        <v>147</v>
      </c>
      <c r="C71" s="14" t="s">
        <v>148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Q29" sqref="Q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1639.39</v>
      </c>
      <c r="C12" s="26">
        <v>1028.74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2668.13</v>
      </c>
      <c r="AI12" s="26">
        <v>2647.0630000000001</v>
      </c>
      <c r="AJ12" s="69">
        <f>+AI12-AH12</f>
        <v>-21.067000000000007</v>
      </c>
    </row>
    <row r="13" spans="1:36" ht="19.5" customHeight="1" x14ac:dyDescent="0.25">
      <c r="A13" s="25" t="s">
        <v>117</v>
      </c>
      <c r="B13" s="26">
        <v>17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35</v>
      </c>
      <c r="AI13" s="26"/>
      <c r="AJ13" s="69">
        <f>+AI13-AH13</f>
        <v>-35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55.5</v>
      </c>
      <c r="C15" s="23">
        <v>45.5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</v>
      </c>
    </row>
    <row r="16" spans="1:36" s="32" customFormat="1" x14ac:dyDescent="0.25">
      <c r="A16" s="30" t="s">
        <v>20</v>
      </c>
      <c r="B16" s="31">
        <v>129</v>
      </c>
      <c r="C16" s="31">
        <v>37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166</v>
      </c>
      <c r="AJ16" s="70"/>
    </row>
    <row r="17" spans="1:36" s="47" customFormat="1" x14ac:dyDescent="0.25">
      <c r="A17" s="46" t="s">
        <v>27</v>
      </c>
      <c r="B17" s="22">
        <f>B16*$B$8</f>
        <v>572.7600000000001</v>
      </c>
      <c r="C17" s="22">
        <f>C16*$B$8</f>
        <v>164.28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737.04000000000008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129</v>
      </c>
      <c r="C22" s="20">
        <f t="shared" ref="C22:AG23" si="5">+C16+C18+C20</f>
        <v>37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166</v>
      </c>
    </row>
    <row r="23" spans="1:36" s="47" customFormat="1" x14ac:dyDescent="0.25">
      <c r="A23" s="48" t="s">
        <v>26</v>
      </c>
      <c r="B23" s="19">
        <f>+B17+B19+B21</f>
        <v>572.7600000000001</v>
      </c>
      <c r="C23" s="19">
        <f t="shared" si="5"/>
        <v>164.28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737.04000000000008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8.43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8.43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37.429200000000002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37.429200000000002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8.43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8.43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37.429200000000002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37.429200000000002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892.09</v>
      </c>
      <c r="C49" s="44">
        <v>662.08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1554.17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45.15</v>
      </c>
      <c r="C53" s="44">
        <v>122.88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168.03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95.18</v>
      </c>
      <c r="C55" s="44">
        <v>15.22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110.4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1660.6800000000003</v>
      </c>
      <c r="C64" s="53">
        <f t="shared" ref="C64:AG64" si="21">+C15+C23+C31+C39+C47+C48+C49+C50+C51+C52+C53+C54+C55+C56+C57+C58+C59+C60+C61+C62+C63</f>
        <v>1047.3892000000001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2708.0692000000004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1639.39</v>
      </c>
      <c r="C67" s="57">
        <f t="shared" ref="C67:L67" si="23">C12</f>
        <v>1028.74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2668.13</v>
      </c>
    </row>
    <row r="68" spans="1:34" s="47" customFormat="1" x14ac:dyDescent="0.25">
      <c r="A68" s="58" t="s">
        <v>93</v>
      </c>
      <c r="B68" s="59">
        <f t="shared" ref="B68:AG68" si="24">+B13+B14</f>
        <v>17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35</v>
      </c>
    </row>
    <row r="69" spans="1:34" s="47" customFormat="1" x14ac:dyDescent="0.25">
      <c r="A69" s="58" t="s">
        <v>94</v>
      </c>
      <c r="B69" s="59">
        <f>+B67+B68</f>
        <v>1656.39</v>
      </c>
      <c r="C69" s="59">
        <f t="shared" ref="C69:AG69" si="25">+C67+C68</f>
        <v>1046.74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2703.13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4.290000000000191</v>
      </c>
      <c r="C70" s="57">
        <f t="shared" si="26"/>
        <v>0.64920000000006439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4.9392000000002554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867.54</v>
      </c>
      <c r="C12" s="26">
        <v>2088.48</v>
      </c>
      <c r="D12" s="26">
        <v>186.33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3142.35</v>
      </c>
      <c r="AI12" s="26">
        <v>3142.35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85.5</v>
      </c>
      <c r="C15" s="23">
        <v>125.5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211</v>
      </c>
    </row>
    <row r="16" spans="1:36" s="32" customFormat="1" x14ac:dyDescent="0.25">
      <c r="A16" s="30" t="s">
        <v>20</v>
      </c>
      <c r="B16" s="31">
        <v>62</v>
      </c>
      <c r="C16" s="31">
        <v>279</v>
      </c>
      <c r="D16" s="31">
        <v>12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353</v>
      </c>
      <c r="AJ16" s="70"/>
    </row>
    <row r="17" spans="1:36" s="47" customFormat="1" x14ac:dyDescent="0.25">
      <c r="A17" s="46" t="s">
        <v>27</v>
      </c>
      <c r="B17" s="22">
        <f>B16*$B$8</f>
        <v>274.04000000000002</v>
      </c>
      <c r="C17" s="22">
        <f>C16*$B$8</f>
        <v>1233.18</v>
      </c>
      <c r="D17" s="22">
        <f t="shared" ref="D17:AG17" si="2">D16*$B$8</f>
        <v>53.04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1560.26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62</v>
      </c>
      <c r="C22" s="20">
        <f t="shared" ref="C22:AG23" si="5">+C16+C18+C20</f>
        <v>279</v>
      </c>
      <c r="D22" s="20">
        <f t="shared" si="5"/>
        <v>12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353</v>
      </c>
    </row>
    <row r="23" spans="1:36" s="47" customFormat="1" x14ac:dyDescent="0.25">
      <c r="A23" s="48" t="s">
        <v>26</v>
      </c>
      <c r="B23" s="19">
        <f>+B17+B19+B21</f>
        <v>274.04000000000002</v>
      </c>
      <c r="C23" s="19">
        <f t="shared" si="5"/>
        <v>1233.18</v>
      </c>
      <c r="D23" s="19">
        <f t="shared" si="5"/>
        <v>53.04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1560.26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88.4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88.4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88.4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88.4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435.08</v>
      </c>
      <c r="C49" s="44">
        <v>611.53</v>
      </c>
      <c r="D49" s="44">
        <v>138.33000000000001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1184.9399999999998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77.739999999999995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77.739999999999995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31.74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872.36</v>
      </c>
      <c r="C64" s="53">
        <f t="shared" ref="C64:AG64" si="21">+C15+C23+C31+C39+C47+C48+C49+C50+C51+C52+C53+C54+C55+C56+C57+C58+C59+C60+C61+C62+C63</f>
        <v>2090.35</v>
      </c>
      <c r="D64" s="53">
        <f t="shared" si="21"/>
        <v>191.37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3154.08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867.54</v>
      </c>
      <c r="C67" s="57">
        <f t="shared" ref="C67:L67" si="23">C12</f>
        <v>2088.48</v>
      </c>
      <c r="D67" s="57">
        <f t="shared" si="23"/>
        <v>186.33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3142.35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867.54</v>
      </c>
      <c r="C69" s="59">
        <f t="shared" ref="C69:AG69" si="25">+C67+C68</f>
        <v>2088.48</v>
      </c>
      <c r="D69" s="59">
        <f t="shared" si="25"/>
        <v>186.33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3142.35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4.82000000000005</v>
      </c>
      <c r="C70" s="57">
        <f t="shared" si="26"/>
        <v>1.8699999999998909</v>
      </c>
      <c r="D70" s="57">
        <f t="shared" si="26"/>
        <v>5.039999999999992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11.729999999999933</v>
      </c>
    </row>
    <row r="71" spans="1:34" ht="96" customHeight="1" x14ac:dyDescent="0.25">
      <c r="A71" s="77" t="s">
        <v>96</v>
      </c>
      <c r="B71" s="14"/>
      <c r="C71" s="14"/>
      <c r="D71" s="14" t="s">
        <v>133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G55" sqref="AG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4657.25</v>
      </c>
      <c r="C12" s="26">
        <v>4222.6899999999996</v>
      </c>
      <c r="D12" s="26">
        <v>3597.07</v>
      </c>
      <c r="E12" s="26">
        <v>3568.32</v>
      </c>
      <c r="F12" s="26">
        <v>3455.08</v>
      </c>
      <c r="G12" s="26">
        <v>2576.66</v>
      </c>
      <c r="H12" s="26">
        <v>2423.64</v>
      </c>
      <c r="I12" s="26">
        <v>2043.82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26544.529999999995</v>
      </c>
      <c r="AI12" s="26">
        <v>2647.03</v>
      </c>
      <c r="AJ12" s="69">
        <f>+AI12-AH12</f>
        <v>-23897.499999999996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358.5</v>
      </c>
      <c r="C15" s="23">
        <v>131.19999999999999</v>
      </c>
      <c r="D15" s="23">
        <v>420.5</v>
      </c>
      <c r="E15" s="23">
        <v>377.5</v>
      </c>
      <c r="F15" s="23">
        <v>60.5</v>
      </c>
      <c r="G15" s="23">
        <v>109</v>
      </c>
      <c r="H15" s="23">
        <v>99</v>
      </c>
      <c r="I15" s="23">
        <v>435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1991.2</v>
      </c>
    </row>
    <row r="16" spans="1:36" s="32" customFormat="1" x14ac:dyDescent="0.25">
      <c r="A16" s="30" t="s">
        <v>20</v>
      </c>
      <c r="B16" s="31">
        <v>427</v>
      </c>
      <c r="C16" s="31">
        <v>596</v>
      </c>
      <c r="D16" s="31">
        <v>369</v>
      </c>
      <c r="E16" s="31"/>
      <c r="F16" s="31">
        <v>357</v>
      </c>
      <c r="G16" s="31">
        <v>257</v>
      </c>
      <c r="H16" s="31">
        <v>300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2306</v>
      </c>
      <c r="AJ16" s="70"/>
    </row>
    <row r="17" spans="1:36" s="47" customFormat="1" x14ac:dyDescent="0.25">
      <c r="A17" s="46" t="s">
        <v>27</v>
      </c>
      <c r="B17" s="22">
        <f>B16*$B$8</f>
        <v>1895.88</v>
      </c>
      <c r="C17" s="22">
        <f>C16*$B$8</f>
        <v>2646.2400000000002</v>
      </c>
      <c r="D17" s="22">
        <f t="shared" ref="D17:AG17" si="2">D16*$B$8</f>
        <v>1638.3600000000001</v>
      </c>
      <c r="E17" s="22">
        <f t="shared" si="2"/>
        <v>0</v>
      </c>
      <c r="F17" s="22">
        <f t="shared" si="2"/>
        <v>1585.0800000000002</v>
      </c>
      <c r="G17" s="22">
        <f t="shared" si="2"/>
        <v>1141.0800000000002</v>
      </c>
      <c r="H17" s="22">
        <f t="shared" si="2"/>
        <v>1332.0000000000002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10238.640000000001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427</v>
      </c>
      <c r="C22" s="20">
        <f t="shared" ref="C22:AG23" si="5">+C16+C18+C20</f>
        <v>596</v>
      </c>
      <c r="D22" s="20">
        <f t="shared" si="5"/>
        <v>369</v>
      </c>
      <c r="E22" s="20">
        <f t="shared" si="5"/>
        <v>0</v>
      </c>
      <c r="F22" s="20">
        <f t="shared" si="5"/>
        <v>357</v>
      </c>
      <c r="G22" s="20">
        <f t="shared" si="5"/>
        <v>257</v>
      </c>
      <c r="H22" s="20">
        <f t="shared" si="5"/>
        <v>300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2306</v>
      </c>
    </row>
    <row r="23" spans="1:36" s="47" customFormat="1" x14ac:dyDescent="0.25">
      <c r="A23" s="48" t="s">
        <v>26</v>
      </c>
      <c r="B23" s="19">
        <f>+B17+B19+B21</f>
        <v>1895.88</v>
      </c>
      <c r="C23" s="19">
        <f t="shared" si="5"/>
        <v>2646.2400000000002</v>
      </c>
      <c r="D23" s="19">
        <f t="shared" si="5"/>
        <v>1638.3600000000001</v>
      </c>
      <c r="E23" s="19">
        <f t="shared" si="5"/>
        <v>0</v>
      </c>
      <c r="F23" s="19">
        <f t="shared" si="5"/>
        <v>1585.0800000000002</v>
      </c>
      <c r="G23" s="19">
        <f t="shared" si="5"/>
        <v>1141.0800000000002</v>
      </c>
      <c r="H23" s="19">
        <f t="shared" si="5"/>
        <v>1332.0000000000002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10238.640000000001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1741.85</v>
      </c>
      <c r="C49" s="44"/>
      <c r="D49" s="44"/>
      <c r="E49" s="44">
        <v>3190.5</v>
      </c>
      <c r="F49" s="44">
        <v>949.98</v>
      </c>
      <c r="G49" s="44"/>
      <c r="H49" s="44"/>
      <c r="I49" s="44">
        <v>1461.88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7344.21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1074.94</v>
      </c>
      <c r="D52" s="44">
        <v>1109.71</v>
      </c>
      <c r="E52" s="44"/>
      <c r="F52" s="44"/>
      <c r="G52" s="44">
        <v>1031.31</v>
      </c>
      <c r="H52" s="44">
        <v>621.91999999999996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3837.88</v>
      </c>
    </row>
    <row r="53" spans="1:34" x14ac:dyDescent="0.25">
      <c r="A53" s="17" t="s">
        <v>18</v>
      </c>
      <c r="B53" s="44">
        <v>651.36</v>
      </c>
      <c r="C53" s="44">
        <v>374.97</v>
      </c>
      <c r="D53" s="44">
        <v>432.1</v>
      </c>
      <c r="E53" s="44"/>
      <c r="F53" s="44">
        <v>860.6</v>
      </c>
      <c r="G53" s="44">
        <v>300.14999999999998</v>
      </c>
      <c r="H53" s="44">
        <v>360.82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2980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13.8</v>
      </c>
      <c r="C55" s="44"/>
      <c r="D55" s="44"/>
      <c r="E55" s="44"/>
      <c r="F55" s="44">
        <v>10.58</v>
      </c>
      <c r="G55" s="44"/>
      <c r="H55" s="44"/>
      <c r="I55" s="44">
        <v>150.07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174.45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>
        <v>21.05</v>
      </c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21.05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4661.3900000000003</v>
      </c>
      <c r="C64" s="53">
        <f t="shared" ref="C64:AG64" si="21">+C15+C23+C31+C39+C47+C48+C49+C50+C51+C52+C53+C54+C55+C56+C57+C58+C59+C60+C61+C62+C63</f>
        <v>4227.3500000000004</v>
      </c>
      <c r="D64" s="53">
        <f t="shared" si="21"/>
        <v>3600.67</v>
      </c>
      <c r="E64" s="53">
        <f t="shared" si="21"/>
        <v>3568</v>
      </c>
      <c r="F64" s="53">
        <f t="shared" si="21"/>
        <v>3466.7400000000002</v>
      </c>
      <c r="G64" s="53">
        <f t="shared" si="21"/>
        <v>2581.5400000000004</v>
      </c>
      <c r="H64" s="53">
        <f t="shared" si="21"/>
        <v>2434.7900000000004</v>
      </c>
      <c r="I64" s="53">
        <f t="shared" si="21"/>
        <v>2046.95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26587.430000000004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4657.25</v>
      </c>
      <c r="C67" s="57">
        <f t="shared" ref="C67:L67" si="23">C12</f>
        <v>4222.6899999999996</v>
      </c>
      <c r="D67" s="57">
        <f t="shared" si="23"/>
        <v>3597.07</v>
      </c>
      <c r="E67" s="57">
        <f t="shared" si="23"/>
        <v>3568.32</v>
      </c>
      <c r="F67" s="57">
        <f t="shared" si="23"/>
        <v>3455.08</v>
      </c>
      <c r="G67" s="57">
        <f t="shared" si="23"/>
        <v>2576.66</v>
      </c>
      <c r="H67" s="57">
        <f t="shared" si="23"/>
        <v>2423.64</v>
      </c>
      <c r="I67" s="57">
        <f t="shared" si="23"/>
        <v>2043.82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26544.529999999995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4657.25</v>
      </c>
      <c r="C69" s="59">
        <f t="shared" ref="C69:AG69" si="25">+C67+C68</f>
        <v>4222.6899999999996</v>
      </c>
      <c r="D69" s="59">
        <f t="shared" si="25"/>
        <v>3597.07</v>
      </c>
      <c r="E69" s="59">
        <f t="shared" si="25"/>
        <v>3568.32</v>
      </c>
      <c r="F69" s="59">
        <f t="shared" si="25"/>
        <v>3455.08</v>
      </c>
      <c r="G69" s="59">
        <f t="shared" si="25"/>
        <v>2576.66</v>
      </c>
      <c r="H69" s="59">
        <f t="shared" si="25"/>
        <v>2423.64</v>
      </c>
      <c r="I69" s="59">
        <f t="shared" si="25"/>
        <v>2043.82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26544.529999999995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4.1400000000003274</v>
      </c>
      <c r="C70" s="57">
        <f t="shared" si="26"/>
        <v>4.660000000000764</v>
      </c>
      <c r="D70" s="57">
        <f t="shared" si="26"/>
        <v>3.5999999999999091</v>
      </c>
      <c r="E70" s="57">
        <f t="shared" si="26"/>
        <v>-0.32000000000016371</v>
      </c>
      <c r="F70" s="57">
        <f t="shared" si="26"/>
        <v>11.660000000000309</v>
      </c>
      <c r="G70" s="57">
        <f t="shared" si="26"/>
        <v>4.8800000000005639</v>
      </c>
      <c r="H70" s="57">
        <f t="shared" si="26"/>
        <v>11.150000000000546</v>
      </c>
      <c r="I70" s="57">
        <f t="shared" si="26"/>
        <v>3.1300000000001091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42.900000000002365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2022-04-19T13:49:39Z</dcterms:modified>
</cp:coreProperties>
</file>