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64" i="40" l="1"/>
  <c r="Z70" i="40" s="1"/>
  <c r="V64" i="40"/>
  <c r="V70" i="40" s="1"/>
  <c r="AD64" i="40"/>
  <c r="AD70" i="40" s="1"/>
  <c r="Q39" i="40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<sst xmlns="http://schemas.openxmlformats.org/spreadsheetml/2006/main" count="766" uniqueCount="147">
  <si>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</si>
  <si>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</si>
  <si>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</si>
  <si>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</si>
  <si>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</si>
  <si>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</si>
  <si>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</si>
  <si>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</si>
  <si>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</si>
  <si>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</si>
  <si>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</si>
  <si>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</si>
  <si>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</si>
  <si>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</si>
  <si>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</si>
  <si>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</si>
  <si>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</si>
  <si>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</si>
  <si>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</si>
  <si>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</si>
  <si>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</si>
  <si>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</si>
  <si>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</si>
  <si>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</si>
  <si>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</si>
  <si>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</si>
  <si>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</si>
  <si>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</si>
  <si>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</si>
  <si>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</si>
  <si>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</si>
  <si>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</si>
  <si>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</si>
  <si>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</si>
  <si>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</si>
  <si>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</si>
  <si>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</si>
  <si>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</si>
  <si>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</si>
  <si>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</si>
  <si>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</si>
  <si>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</si>
  <si>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</si>
  <si>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</si>
  <si>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</si>
  <si>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</si>
  <si>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</si>
  <si>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</si>
  <si>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</si>
  <si>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</si>
  <si>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</si>
  <si>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</si>
  <si>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</si>
  <si>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</si>
  <si>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</si>
  <si>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</si>
  <si>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</si>
  <si>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</si>
  <si>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</si>
  <si>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</si>
  <si>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</si>
  <si>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</si>
  <si>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</si>
  <si>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</si>
  <si>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</si>
  <si>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</si>
  <si>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</si>
  <si>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</si>
  <si>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</si>
  <si>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</si>
  <si>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</si>
  <si>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</si>
  <si>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</si>
  <si>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</si>
  <si>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</si>
  <si>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</si>
  <si>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</si>
  <si>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</si>
  <si>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</si>
  <si>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</si>
  <si>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</si>
  <si>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</si>
  <si>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</si>
  <si>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</si>
  <si>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</si>
  <si>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</si>
  <si>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</si>
  <si>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</si>
  <si>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</si>
  <si>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</si>
  <si>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</si>
  <si>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</si>
  <si>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</si>
  <si>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</si>
  <si>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</si>
  <si>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</si>
  <si>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</si>
  <si>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</si>
  <si>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</si>
  <si>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</si>
  <si>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</si>
  <si>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</si>
  <si>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</si>
  <si>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</si>
  <si>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</si>
  <si>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</si>
  <si>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</si>
  <si>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</si>
  <si>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</si>
  <si>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</si>
  <si>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</si>
  <si>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</si>
  <si>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</si>
  <si>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</si>
  <si>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</si>
  <si>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</si>
  <si>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</si>
  <si>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</si>
  <si>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</si>
  <si>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</si>
  <si>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</si>
  <si>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</si>
  <si>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</si>
  <si>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66.00F/C</t>
  </si>
  <si>
    <t>4.50F/C</t>
  </si>
  <si>
    <t>84.50F/C</t>
  </si>
  <si>
    <t>SOBRANTE ES EL FAL</t>
  </si>
  <si>
    <t>TANTE DE CAJA 04T</t>
  </si>
  <si>
    <t>FALTANTE ES EL</t>
  </si>
  <si>
    <t>SOBRANTE DE CAJA 8T</t>
  </si>
  <si>
    <t>23.50F/C</t>
  </si>
  <si>
    <t>34.00F/C</t>
  </si>
  <si>
    <t>SOBRANTE DE COMISI</t>
  </si>
  <si>
    <t>ON DEL3%</t>
  </si>
  <si>
    <t>SOBRANTE POR COMI</t>
  </si>
  <si>
    <t>SION DEL 3%</t>
  </si>
  <si>
    <t>29.00F/C</t>
  </si>
  <si>
    <t>64.00F/C</t>
  </si>
  <si>
    <t>FALTANTE DE 25.00</t>
  </si>
  <si>
    <t>ES SOBRANTE DE CAJA 2</t>
  </si>
  <si>
    <t>SOBRANTE DE 25.00</t>
  </si>
  <si>
    <t>ES DE CAJA 01</t>
  </si>
  <si>
    <t>64.50F/C</t>
  </si>
  <si>
    <t>61.00F/C</t>
  </si>
  <si>
    <t xml:space="preserve">CUENTA COBRADA </t>
  </si>
  <si>
    <t>POR MENOS #4066</t>
  </si>
  <si>
    <t>129.50F/C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</si>
</sst>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57274.71</v>
      </c>
      <c r="C2" s="43">
        <f>MODELO!AH12</f>
        <v>25168.190000000006</v>
      </c>
      <c r="D2" s="43">
        <f>EXQUISITECES!AH12</f>
        <v>12133.75</v>
      </c>
      <c r="E2" s="43">
        <f>HOYADA!AH12</f>
        <v>8149.28</v>
      </c>
      <c r="F2" s="43">
        <f>FARMASTOP!AH12</f>
        <v>1363.3999999999999</v>
      </c>
      <c r="G2" s="43">
        <f>BOCAS!AH12</f>
        <v>2828.28</v>
      </c>
      <c r="H2" s="43">
        <f>LAGUNETICA!AH12</f>
        <v>0</v>
      </c>
      <c r="I2" s="43">
        <f>SANANTONIO!AH12</f>
        <v>0</v>
      </c>
      <c r="J2" s="43">
        <f>SUM(B2:I2)</f>
        <v>106917.61</v>
      </c>
    </row>
    <row r="3" spans="1:10" x14ac:dyDescent="0.25">
      <c r="A3" s="46" t="s">
        <v>0</v>
      </c>
      <c r="B3" s="43">
        <f>AUTOMERCADO!AH15</f>
        <v>1384.4</v>
      </c>
      <c r="C3" s="43">
        <f>MODELO!AH15</f>
        <v>743.1</v>
      </c>
      <c r="D3" s="43">
        <f>EXQUISITECES!AH15</f>
        <v>617.29999999999995</v>
      </c>
      <c r="E3" s="43">
        <f>HOYADA!AH15</f>
        <v>1025</v>
      </c>
      <c r="F3" s="43">
        <f>FARMASTOP!AH15</f>
        <v>110.5</v>
      </c>
      <c r="G3" s="43">
        <f>BOCAS!AH15</f>
        <v>83</v>
      </c>
      <c r="H3" s="43">
        <f>LAGUNETICA!AH15</f>
        <v>0</v>
      </c>
      <c r="I3" s="43">
        <f>SANANTONIO!AH15</f>
        <v>0</v>
      </c>
      <c r="J3" s="43">
        <f t="shared" ref="J3:J52" si="0">SUM(B3:I3)</f>
        <v>3963.3</v>
      </c>
    </row>
    <row r="4" spans="1:10" x14ac:dyDescent="0.25">
      <c r="A4" s="73" t="s">
        <v>20</v>
      </c>
      <c r="B4" s="43">
        <f>AUTOMERCADO!AH16</f>
        <v>6100</v>
      </c>
      <c r="C4" s="43">
        <f>MODELO!AH16</f>
        <v>2346</v>
      </c>
      <c r="D4" s="43">
        <f>EXQUISITECES!AH16</f>
        <v>1237</v>
      </c>
      <c r="E4" s="43">
        <f>HOYADA!AH16</f>
        <v>474</v>
      </c>
      <c r="F4" s="43">
        <f>FARMASTOP!AH16</f>
        <v>148</v>
      </c>
      <c r="G4" s="43">
        <f>BOCAS!AH16</f>
        <v>369</v>
      </c>
      <c r="H4" s="43">
        <f>LAGUNETICA!AH16</f>
        <v>0</v>
      </c>
      <c r="I4" s="43">
        <f>SANANTONIO!AH16</f>
        <v>0</v>
      </c>
      <c r="J4" s="43">
        <f t="shared" si="0"/>
        <v>10674</v>
      </c>
    </row>
    <row r="5" spans="1:10" x14ac:dyDescent="0.25">
      <c r="A5" s="46" t="s">
        <v>27</v>
      </c>
      <c r="B5" s="43">
        <f>AUTOMERCADO!AH17</f>
        <v>27084.000000000004</v>
      </c>
      <c r="C5" s="43">
        <f>MODELO!AH17</f>
        <v>10416.240000000002</v>
      </c>
      <c r="D5" s="43">
        <f>EXQUISITECES!AH17</f>
        <v>5492.2800000000007</v>
      </c>
      <c r="E5" s="43">
        <f>HOYADA!AH17</f>
        <v>2104.5600000000004</v>
      </c>
      <c r="F5" s="43">
        <f>FARMASTOP!AH17</f>
        <v>657.12000000000012</v>
      </c>
      <c r="G5" s="43">
        <f>BOCAS!AH17</f>
        <v>1630.98</v>
      </c>
      <c r="H5" s="43">
        <f>LAGUNETICA!AH17</f>
        <v>0</v>
      </c>
      <c r="I5" s="43">
        <f>SANANTONIO!AH17</f>
        <v>0</v>
      </c>
      <c r="J5" s="43">
        <f t="shared" si="0"/>
        <v>47385.180000000008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6100</v>
      </c>
      <c r="C10" s="43">
        <f>MODELO!AH22</f>
        <v>2346</v>
      </c>
      <c r="D10" s="43">
        <f>EXQUISITECES!AH22</f>
        <v>1237</v>
      </c>
      <c r="E10" s="43">
        <f>HOYADA!AH22</f>
        <v>474</v>
      </c>
      <c r="F10" s="43">
        <f>FARMASTOP!AH22</f>
        <v>148</v>
      </c>
      <c r="G10" s="43">
        <f>BOCAS!AH22</f>
        <v>369</v>
      </c>
      <c r="H10" s="43">
        <f>LAGUNETICA!AH22</f>
        <v>0</v>
      </c>
      <c r="I10" s="43">
        <f>SANANTONIO!AH22</f>
        <v>0</v>
      </c>
      <c r="J10" s="43">
        <f t="shared" si="0"/>
        <v>10674</v>
      </c>
    </row>
    <row r="11" spans="1:10" x14ac:dyDescent="0.25">
      <c r="A11" s="48" t="s">
        <v>26</v>
      </c>
      <c r="B11" s="43">
        <f>AUTOMERCADO!AH23</f>
        <v>27084.000000000004</v>
      </c>
      <c r="C11" s="43">
        <f>MODELO!AH23</f>
        <v>10416.240000000002</v>
      </c>
      <c r="D11" s="43">
        <f>EXQUISITECES!AH23</f>
        <v>5492.2800000000007</v>
      </c>
      <c r="E11" s="43">
        <f>HOYADA!AH23</f>
        <v>2104.5600000000004</v>
      </c>
      <c r="F11" s="43">
        <f>FARMASTOP!AH23</f>
        <v>657.12000000000012</v>
      </c>
      <c r="G11" s="43">
        <f>BOCAS!AH23</f>
        <v>1630.98</v>
      </c>
      <c r="H11" s="43">
        <f>LAGUNETICA!AH23</f>
        <v>0</v>
      </c>
      <c r="I11" s="43">
        <f>SANANTONIO!AH23</f>
        <v>0</v>
      </c>
      <c r="J11" s="43">
        <f t="shared" si="0"/>
        <v>47385.180000000008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151.01</v>
      </c>
      <c r="C20" s="43">
        <f>MODELO!AH32</f>
        <v>45.16</v>
      </c>
      <c r="D20" s="43">
        <f>EXQUISITECES!AH32</f>
        <v>7.07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203.23999999999998</v>
      </c>
    </row>
    <row r="21" spans="1:10" x14ac:dyDescent="0.25">
      <c r="A21" s="46" t="s">
        <v>35</v>
      </c>
      <c r="B21" s="43">
        <f>AUTOMERCADO!AH33</f>
        <v>670.48440000000005</v>
      </c>
      <c r="C21" s="43">
        <f>MODELO!AH33</f>
        <v>200.5104</v>
      </c>
      <c r="D21" s="43">
        <f>EXQUISITECES!AH33</f>
        <v>31.390800000000002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902.38560000000007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151.01</v>
      </c>
      <c r="C26" s="43">
        <f>MODELO!AH38</f>
        <v>45.16</v>
      </c>
      <c r="D26" s="43">
        <f>EXQUISITECES!AH38</f>
        <v>7.07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203.23999999999998</v>
      </c>
    </row>
    <row r="27" spans="1:10" x14ac:dyDescent="0.25">
      <c r="A27" s="48" t="s">
        <v>42</v>
      </c>
      <c r="B27" s="43">
        <f>AUTOMERCADO!AH39</f>
        <v>670.48440000000005</v>
      </c>
      <c r="C27" s="43">
        <f>MODELO!AH39</f>
        <v>200.5104</v>
      </c>
      <c r="D27" s="43">
        <f>EXQUISITECES!AH39</f>
        <v>31.390800000000002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902.38560000000007</v>
      </c>
    </row>
    <row r="28" spans="1:10" x14ac:dyDescent="0.25">
      <c r="A28" s="46" t="s">
        <v>43</v>
      </c>
      <c r="B28" s="43">
        <f>AUTOMERCADO!AH40</f>
        <v>260.07</v>
      </c>
      <c r="C28" s="43">
        <f>MODELO!AH40</f>
        <v>58.93</v>
      </c>
      <c r="D28" s="43">
        <f>EXQUISITECES!AH40</f>
        <v>0</v>
      </c>
      <c r="E28" s="43">
        <f>HOYADA!AH40</f>
        <v>30.89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349.89</v>
      </c>
    </row>
    <row r="29" spans="1:10" x14ac:dyDescent="0.25">
      <c r="A29" s="46" t="s">
        <v>44</v>
      </c>
      <c r="B29" s="43">
        <f>AUTOMERCADO!AH41</f>
        <v>1154.7108000000003</v>
      </c>
      <c r="C29" s="43">
        <f>MODELO!AH41</f>
        <v>261.64920000000001</v>
      </c>
      <c r="D29" s="43">
        <f>EXQUISITECES!AH41</f>
        <v>0</v>
      </c>
      <c r="E29" s="43">
        <f>HOYADA!AH41</f>
        <v>137.1516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1553.5116000000003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260.07</v>
      </c>
      <c r="C34" s="43">
        <f>MODELO!AH46</f>
        <v>58.93</v>
      </c>
      <c r="D34" s="43">
        <f>EXQUISITECES!AH46</f>
        <v>0</v>
      </c>
      <c r="E34" s="43">
        <f>HOYADA!AH46</f>
        <v>30.89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349.89</v>
      </c>
    </row>
    <row r="35" spans="1:10" x14ac:dyDescent="0.25">
      <c r="A35" s="48" t="s">
        <v>48</v>
      </c>
      <c r="B35" s="43">
        <f>AUTOMERCADO!AH47</f>
        <v>1154.7108000000003</v>
      </c>
      <c r="C35" s="43">
        <f>MODELO!AH47</f>
        <v>261.64920000000001</v>
      </c>
      <c r="D35" s="43">
        <f>EXQUISITECES!AH47</f>
        <v>0</v>
      </c>
      <c r="E35" s="43">
        <f>HOYADA!AH47</f>
        <v>137.1516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1553.5116000000003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21619.889999999996</v>
      </c>
      <c r="C37" s="43">
        <f>MODELO!AH49</f>
        <v>8450.52</v>
      </c>
      <c r="D37" s="43">
        <f>EXQUISITECES!AH49</f>
        <v>4709.83</v>
      </c>
      <c r="E37" s="43">
        <f>HOYADA!AH49</f>
        <v>3268.18</v>
      </c>
      <c r="F37" s="43">
        <f>FARMASTOP!AH49</f>
        <v>445.33</v>
      </c>
      <c r="G37" s="43">
        <f>BOCAS!AH49</f>
        <v>1096.29</v>
      </c>
      <c r="H37" s="43">
        <f>LAGUNETICA!AH49</f>
        <v>0</v>
      </c>
      <c r="I37" s="43">
        <f>SANANTONIO!AH49</f>
        <v>0</v>
      </c>
      <c r="J37" s="43">
        <f t="shared" si="0"/>
        <v>39590.04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17.989999999999998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17.989999999999998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2009.18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2009.18</v>
      </c>
    </row>
    <row r="41" spans="1:10" x14ac:dyDescent="0.25">
      <c r="A41" s="74" t="s">
        <v>18</v>
      </c>
      <c r="B41" s="43">
        <f>AUTOMERCADO!AH53</f>
        <v>2938.3300000000004</v>
      </c>
      <c r="C41" s="43">
        <f>MODELO!AH53</f>
        <v>2375.02</v>
      </c>
      <c r="D41" s="43">
        <f>EXQUISITECES!AH53</f>
        <v>1036.8899999999999</v>
      </c>
      <c r="E41" s="43">
        <f>HOYADA!AH53</f>
        <v>1671.4499999999998</v>
      </c>
      <c r="F41" s="43">
        <f>FARMASTOP!AH53</f>
        <v>190.5</v>
      </c>
      <c r="G41" s="43">
        <f>BOCAS!AH53</f>
        <v>61.839999999999996</v>
      </c>
      <c r="H41" s="43">
        <f>LAGUNETICA!AH53</f>
        <v>0</v>
      </c>
      <c r="I41" s="43">
        <f>SANANTONIO!AH53</f>
        <v>0</v>
      </c>
      <c r="J41" s="43">
        <f t="shared" si="0"/>
        <v>8274.0299999999988</v>
      </c>
    </row>
    <row r="42" spans="1:10" x14ac:dyDescent="0.25">
      <c r="A42" s="74" t="s">
        <v>114</v>
      </c>
      <c r="B42" s="43">
        <f>AUTOMERCADO!AH54</f>
        <v>197.51</v>
      </c>
      <c r="C42" s="43">
        <f>MODELO!AH54</f>
        <v>69.260000000000005</v>
      </c>
      <c r="D42" s="43">
        <f>EXQUISITECES!AH54</f>
        <v>33.5</v>
      </c>
      <c r="E42" s="43">
        <f>HOYADA!AH54</f>
        <v>7.99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308.26</v>
      </c>
    </row>
    <row r="43" spans="1:10" x14ac:dyDescent="0.25">
      <c r="A43" s="74" t="s">
        <v>52</v>
      </c>
      <c r="B43" s="43">
        <f>AUTOMERCADO!AH55</f>
        <v>2430.1600000000003</v>
      </c>
      <c r="C43" s="43">
        <f>MODELO!AH55</f>
        <v>723.25000000000011</v>
      </c>
      <c r="D43" s="43">
        <f>EXQUISITECES!AH55</f>
        <v>263.63</v>
      </c>
      <c r="E43" s="43">
        <f>HOYADA!AH55</f>
        <v>0</v>
      </c>
      <c r="F43" s="43">
        <f>FARMASTOP!AH55</f>
        <v>0</v>
      </c>
      <c r="G43" s="43">
        <f>BOCAS!AH55</f>
        <v>91.66</v>
      </c>
      <c r="H43" s="43">
        <f>LAGUNETICA!AH55</f>
        <v>0</v>
      </c>
      <c r="I43" s="43">
        <f>SANANTONIO!AH55</f>
        <v>0</v>
      </c>
      <c r="J43" s="43">
        <f t="shared" si="0"/>
        <v>3508.7000000000003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174.44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174.44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57479.485199999996</v>
      </c>
      <c r="C52" s="75">
        <f>MODELO!AH64</f>
        <v>25441.159599999999</v>
      </c>
      <c r="D52" s="75">
        <f>EXQUISITECES!AH64</f>
        <v>12184.820800000003</v>
      </c>
      <c r="E52" s="75">
        <f>HOYADA!AH64</f>
        <v>8214.3315999999995</v>
      </c>
      <c r="F52" s="75">
        <f>FARMASTOP!AH64</f>
        <v>1403.45</v>
      </c>
      <c r="G52" s="75">
        <f>BOCAS!AH64</f>
        <v>2963.77</v>
      </c>
      <c r="H52" s="75">
        <f>LAGUNETICA!AH64</f>
        <v>0</v>
      </c>
      <c r="I52" s="75">
        <f>SANANTONIO!AH64</f>
        <v>0</v>
      </c>
      <c r="J52" s="75">
        <f t="shared" si="0"/>
        <v>107687.0172</v>
      </c>
    </row>
    <row r="53" spans="1:10" x14ac:dyDescent="0.25">
      <c r="A53" s="56" t="s">
        <v>3</v>
      </c>
      <c r="B53" s="43">
        <f>B2</f>
        <v>57274.71</v>
      </c>
      <c r="C53" s="43">
        <f t="shared" ref="C53:I53" si="1">C2</f>
        <v>25168.190000000006</v>
      </c>
      <c r="D53" s="43">
        <f t="shared" si="1"/>
        <v>12133.75</v>
      </c>
      <c r="E53" s="43">
        <f t="shared" si="1"/>
        <v>8149.28</v>
      </c>
      <c r="F53" s="43">
        <f t="shared" si="1"/>
        <v>1363.3999999999999</v>
      </c>
      <c r="G53" s="43">
        <f t="shared" si="1"/>
        <v>2828.28</v>
      </c>
      <c r="H53" s="43">
        <f t="shared" si="1"/>
        <v>0</v>
      </c>
      <c r="I53" s="43">
        <f t="shared" si="1"/>
        <v>0</v>
      </c>
      <c r="J53" s="43">
        <f>J2</f>
        <v>106917.61</v>
      </c>
    </row>
    <row r="54" spans="1:10" x14ac:dyDescent="0.25">
      <c r="A54" s="58" t="s">
        <v>95</v>
      </c>
      <c r="B54" s="43">
        <f>+B52-B53</f>
        <v>204.7751999999964</v>
      </c>
      <c r="C54" s="43">
        <f t="shared" ref="C54:I54" si="2">+C52-C53</f>
        <v>272.96959999999308</v>
      </c>
      <c r="D54" s="43">
        <f t="shared" si="2"/>
        <v>51.070800000003146</v>
      </c>
      <c r="E54" s="43">
        <f t="shared" si="2"/>
        <v>65.05159999999978</v>
      </c>
      <c r="F54" s="43">
        <f t="shared" si="2"/>
        <v>40.050000000000182</v>
      </c>
      <c r="G54" s="43">
        <f t="shared" si="2"/>
        <v>135.48999999999978</v>
      </c>
      <c r="H54" s="43">
        <f t="shared" si="2"/>
        <v>0</v>
      </c>
      <c r="I54" s="43">
        <f t="shared" si="2"/>
        <v>0</v>
      </c>
      <c r="J54" s="43">
        <f>+J52-J53</f>
        <v>769.40720000000147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79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3169.1</v>
      </c>
      <c r="C12" s="26">
        <v>4143.0200000000004</v>
      </c>
      <c r="D12" s="26">
        <v>3400.36</v>
      </c>
      <c r="E12" s="26">
        <v>2752.73</v>
      </c>
      <c r="F12" s="26">
        <v>4414.1899999999996</v>
      </c>
      <c r="G12" s="26">
        <v>1657.34</v>
      </c>
      <c r="H12" s="26">
        <v>2659.17</v>
      </c>
      <c r="I12" s="26">
        <v>5069.2700000000004</v>
      </c>
      <c r="J12" s="26">
        <v>5032.1899999999996</v>
      </c>
      <c r="K12" s="26">
        <v>4977.96</v>
      </c>
      <c r="L12" s="26">
        <v>4543.6000000000004</v>
      </c>
      <c r="M12" s="26">
        <v>5346.78</v>
      </c>
      <c r="N12" s="26">
        <v>2623.3</v>
      </c>
      <c r="O12" s="26">
        <v>2200.7600000000002</v>
      </c>
      <c r="P12" s="26">
        <v>1701.03</v>
      </c>
      <c r="Q12" s="26">
        <v>1365.6</v>
      </c>
      <c r="R12" s="26">
        <v>657.09</v>
      </c>
      <c r="S12" s="26">
        <v>385.08</v>
      </c>
      <c r="T12" s="26">
        <v>863.06</v>
      </c>
      <c r="U12" s="26">
        <v>313.08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57274.71</v>
      </c>
      <c r="AI12" s="26">
        <v>56468.959999999999</v>
      </c>
      <c r="AJ12" s="69">
        <f>+AI12-AH12</f>
        <v>-805.75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279</v>
      </c>
      <c r="C15" s="23">
        <v>5.5</v>
      </c>
      <c r="D15" s="23">
        <v>76.5</v>
      </c>
      <c r="E15" s="23"/>
      <c r="F15" s="23"/>
      <c r="G15" s="23">
        <v>67</v>
      </c>
      <c r="H15" s="23">
        <v>7.2</v>
      </c>
      <c r="I15" s="23">
        <v>59</v>
      </c>
      <c r="J15" s="23">
        <v>53</v>
      </c>
      <c r="K15" s="23"/>
      <c r="L15" s="23">
        <v>0.2</v>
      </c>
      <c r="M15" s="23">
        <v>81</v>
      </c>
      <c r="N15" s="23">
        <v>240</v>
      </c>
      <c r="O15" s="23">
        <v>165</v>
      </c>
      <c r="P15" s="23">
        <v>153</v>
      </c>
      <c r="Q15" s="23">
        <v>19</v>
      </c>
      <c r="R15" s="23">
        <v>67.5</v>
      </c>
      <c r="S15" s="23">
        <v>19.5</v>
      </c>
      <c r="T15" s="23">
        <v>92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1384.4</v>
      </c>
    </row>
    <row r="16" spans="1:36" s="32" customFormat="1" x14ac:dyDescent="0.25">
      <c r="A16" s="30" t="s">
        <v>20</v>
      </c>
      <c r="B16" s="31">
        <v>304</v>
      </c>
      <c r="C16" s="31">
        <v>539</v>
      </c>
      <c r="D16" s="31">
        <v>284</v>
      </c>
      <c r="E16" s="31">
        <v>304</v>
      </c>
      <c r="F16" s="31">
        <v>699</v>
      </c>
      <c r="G16" s="31"/>
      <c r="H16" s="31"/>
      <c r="I16" s="31">
        <v>748</v>
      </c>
      <c r="J16" s="31">
        <v>748</v>
      </c>
      <c r="K16" s="31">
        <v>736</v>
      </c>
      <c r="L16" s="31">
        <v>797</v>
      </c>
      <c r="M16" s="31">
        <v>875</v>
      </c>
      <c r="N16" s="31"/>
      <c r="O16" s="31"/>
      <c r="P16" s="31"/>
      <c r="Q16" s="31"/>
      <c r="R16" s="31"/>
      <c r="S16" s="31"/>
      <c r="T16" s="31">
        <v>66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6100</v>
      </c>
      <c r="AJ16" s="70"/>
    </row>
    <row r="17" spans="1:36" s="47" customFormat="1" x14ac:dyDescent="0.25">
      <c r="A17" s="46" t="s">
        <v>27</v>
      </c>
      <c r="B17" s="22">
        <f>B16*$B$8</f>
        <v>1349.7600000000002</v>
      </c>
      <c r="C17" s="22">
        <f>C16*$B$8</f>
        <v>2393.1600000000003</v>
      </c>
      <c r="D17" s="22">
        <f t="shared" ref="D17:L17" si="2">D16*$B$8</f>
        <v>1260.96</v>
      </c>
      <c r="E17" s="22">
        <f t="shared" si="2"/>
        <v>1349.7600000000002</v>
      </c>
      <c r="F17" s="22">
        <f t="shared" si="2"/>
        <v>3103.5600000000004</v>
      </c>
      <c r="G17" s="22">
        <f t="shared" si="2"/>
        <v>0</v>
      </c>
      <c r="H17" s="22">
        <f t="shared" si="2"/>
        <v>0</v>
      </c>
      <c r="I17" s="22">
        <f t="shared" si="2"/>
        <v>3321.1200000000003</v>
      </c>
      <c r="J17" s="22">
        <f t="shared" si="2"/>
        <v>3321.1200000000003</v>
      </c>
      <c r="K17" s="22">
        <f t="shared" si="2"/>
        <v>3267.84</v>
      </c>
      <c r="L17" s="22">
        <f t="shared" si="2"/>
        <v>3538.6800000000003</v>
      </c>
      <c r="M17" s="22">
        <f t="shared" ref="M17:R17" si="3">M16*$B$8</f>
        <v>3885.0000000000005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293.04000000000002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27084.000000000004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304</v>
      </c>
      <c r="C22" s="20">
        <f t="shared" ref="C22:L22" si="11">+C16+C18+C20</f>
        <v>539</v>
      </c>
      <c r="D22" s="20">
        <f t="shared" si="11"/>
        <v>284</v>
      </c>
      <c r="E22" s="20">
        <f t="shared" si="11"/>
        <v>304</v>
      </c>
      <c r="F22" s="20">
        <f t="shared" si="11"/>
        <v>699</v>
      </c>
      <c r="G22" s="20">
        <f t="shared" si="11"/>
        <v>0</v>
      </c>
      <c r="H22" s="20">
        <f t="shared" si="11"/>
        <v>0</v>
      </c>
      <c r="I22" s="20">
        <f t="shared" si="11"/>
        <v>748</v>
      </c>
      <c r="J22" s="20">
        <f t="shared" si="11"/>
        <v>748</v>
      </c>
      <c r="K22" s="20">
        <f t="shared" si="11"/>
        <v>736</v>
      </c>
      <c r="L22" s="20">
        <f t="shared" si="11"/>
        <v>797</v>
      </c>
      <c r="M22" s="20">
        <f t="shared" ref="M22:S22" si="12">+M16+M18+M20</f>
        <v>875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66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6100</v>
      </c>
    </row>
    <row r="23" spans="1:36" s="47" customFormat="1" x14ac:dyDescent="0.25">
      <c r="A23" s="48" t="s">
        <v>26</v>
      </c>
      <c r="B23" s="19">
        <f>+B17+B19+B21</f>
        <v>1349.7600000000002</v>
      </c>
      <c r="C23" s="19">
        <f t="shared" ref="C23:L23" si="14">+C17+C19+C21</f>
        <v>2393.1600000000003</v>
      </c>
      <c r="D23" s="19">
        <f t="shared" si="14"/>
        <v>1260.96</v>
      </c>
      <c r="E23" s="19">
        <f t="shared" si="14"/>
        <v>1349.7600000000002</v>
      </c>
      <c r="F23" s="19">
        <f t="shared" si="14"/>
        <v>3103.5600000000004</v>
      </c>
      <c r="G23" s="19">
        <f t="shared" si="14"/>
        <v>0</v>
      </c>
      <c r="H23" s="19">
        <f t="shared" si="14"/>
        <v>0</v>
      </c>
      <c r="I23" s="19">
        <f t="shared" si="14"/>
        <v>3321.1200000000003</v>
      </c>
      <c r="J23" s="19">
        <f t="shared" si="14"/>
        <v>3321.1200000000003</v>
      </c>
      <c r="K23" s="19">
        <f t="shared" si="14"/>
        <v>3267.84</v>
      </c>
      <c r="L23" s="19">
        <f t="shared" si="14"/>
        <v>3538.6800000000003</v>
      </c>
      <c r="M23" s="19">
        <f t="shared" ref="M23:S23" si="15">+M17+M19+M21</f>
        <v>3885.0000000000005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293.04000000000002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27084.000000000004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61.01</v>
      </c>
      <c r="E32" s="36"/>
      <c r="F32" s="36"/>
      <c r="G32" s="36"/>
      <c r="H32" s="36"/>
      <c r="I32" s="36">
        <v>40</v>
      </c>
      <c r="J32" s="36">
        <v>40</v>
      </c>
      <c r="K32" s="36"/>
      <c r="L32" s="36"/>
      <c r="M32" s="37">
        <v>10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151.01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270.88440000000003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177.60000000000002</v>
      </c>
      <c r="J33" s="22">
        <f t="shared" si="30"/>
        <v>177.60000000000002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44.400000000000006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670.48440000000005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61.01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40</v>
      </c>
      <c r="J38" s="20">
        <f t="shared" si="39"/>
        <v>40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151.01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270.88440000000003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177.60000000000002</v>
      </c>
      <c r="J39" s="19">
        <f t="shared" si="42"/>
        <v>177.60000000000002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44.400000000000006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670.48440000000005</v>
      </c>
    </row>
    <row r="40" spans="1:34" x14ac:dyDescent="0.25">
      <c r="A40" s="13" t="s">
        <v>43</v>
      </c>
      <c r="B40" s="36"/>
      <c r="C40" s="36">
        <v>23.61</v>
      </c>
      <c r="D40" s="36"/>
      <c r="E40" s="36">
        <v>16.41</v>
      </c>
      <c r="F40" s="36">
        <v>105.73</v>
      </c>
      <c r="G40" s="36"/>
      <c r="H40" s="36"/>
      <c r="I40" s="36"/>
      <c r="J40" s="36">
        <v>39.15</v>
      </c>
      <c r="K40" s="36">
        <v>49.09</v>
      </c>
      <c r="L40" s="36"/>
      <c r="M40" s="36">
        <v>26.08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260.07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104.8284</v>
      </c>
      <c r="D41" s="22">
        <f t="shared" si="45"/>
        <v>0</v>
      </c>
      <c r="E41" s="22">
        <f t="shared" si="45"/>
        <v>72.860400000000013</v>
      </c>
      <c r="F41" s="22">
        <f t="shared" si="45"/>
        <v>469.44120000000004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173.82600000000002</v>
      </c>
      <c r="K41" s="22">
        <f t="shared" si="45"/>
        <v>217.95960000000002</v>
      </c>
      <c r="L41" s="22">
        <f t="shared" si="45"/>
        <v>0</v>
      </c>
      <c r="M41" s="22">
        <f t="shared" ref="M41:R41" si="46">M40*$B$8</f>
        <v>115.79520000000001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1154.7108000000003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23.61</v>
      </c>
      <c r="D46" s="20">
        <f t="shared" si="54"/>
        <v>0</v>
      </c>
      <c r="E46" s="20">
        <f t="shared" si="54"/>
        <v>16.41</v>
      </c>
      <c r="F46" s="20">
        <f t="shared" si="54"/>
        <v>105.73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39.15</v>
      </c>
      <c r="K46" s="20">
        <f t="shared" si="54"/>
        <v>49.09</v>
      </c>
      <c r="L46" s="20">
        <f t="shared" si="54"/>
        <v>0</v>
      </c>
      <c r="M46" s="20">
        <f t="shared" ref="M46:S46" si="55">+M40+M42+M44</f>
        <v>26.08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260.07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104.8284</v>
      </c>
      <c r="D47" s="19">
        <f t="shared" si="57"/>
        <v>0</v>
      </c>
      <c r="E47" s="19">
        <f t="shared" si="57"/>
        <v>72.860400000000013</v>
      </c>
      <c r="F47" s="19">
        <f t="shared" si="57"/>
        <v>469.44120000000004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173.82600000000002</v>
      </c>
      <c r="K47" s="19">
        <f t="shared" si="57"/>
        <v>217.95960000000002</v>
      </c>
      <c r="L47" s="19">
        <f t="shared" si="57"/>
        <v>0</v>
      </c>
      <c r="M47" s="19">
        <f t="shared" ref="M47:S47" si="58">+M41+M43+M45</f>
        <v>115.79520000000001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1154.7108000000003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1119.69</v>
      </c>
      <c r="C49" s="44">
        <v>1256.3900000000001</v>
      </c>
      <c r="D49" s="44">
        <v>923.15</v>
      </c>
      <c r="E49" s="44">
        <v>937.14</v>
      </c>
      <c r="F49" s="44">
        <v>909.12</v>
      </c>
      <c r="G49" s="44">
        <v>1513.67</v>
      </c>
      <c r="H49" s="44">
        <v>2530.73</v>
      </c>
      <c r="I49" s="44">
        <v>1205.43</v>
      </c>
      <c r="J49" s="44">
        <v>773.65</v>
      </c>
      <c r="K49" s="44">
        <v>1186.81</v>
      </c>
      <c r="L49" s="44">
        <v>834.4</v>
      </c>
      <c r="M49" s="45">
        <v>1068.24</v>
      </c>
      <c r="N49" s="45">
        <v>1615.54</v>
      </c>
      <c r="O49" s="45">
        <v>1612.8</v>
      </c>
      <c r="P49" s="45">
        <v>1445.85</v>
      </c>
      <c r="Q49" s="45">
        <v>1224.29</v>
      </c>
      <c r="R49" s="45">
        <v>513.03</v>
      </c>
      <c r="S49" s="45">
        <v>365.93</v>
      </c>
      <c r="T49" s="45">
        <v>418.02</v>
      </c>
      <c r="U49" s="45">
        <v>166.01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21619.889999999996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424.9</v>
      </c>
      <c r="C53" s="44">
        <v>297.16000000000003</v>
      </c>
      <c r="D53" s="44">
        <v>827.42</v>
      </c>
      <c r="E53" s="44">
        <v>188.25</v>
      </c>
      <c r="F53" s="44"/>
      <c r="G53" s="44"/>
      <c r="H53" s="44"/>
      <c r="I53" s="44">
        <v>283.93</v>
      </c>
      <c r="J53" s="44">
        <v>266.58</v>
      </c>
      <c r="K53" s="44">
        <v>355.34</v>
      </c>
      <c r="L53" s="44">
        <v>234.54</v>
      </c>
      <c r="M53" s="45"/>
      <c r="N53" s="45"/>
      <c r="O53" s="45"/>
      <c r="P53" s="45"/>
      <c r="Q53" s="45"/>
      <c r="R53" s="45"/>
      <c r="S53" s="45"/>
      <c r="T53" s="45">
        <v>60.21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2938.3300000000004</v>
      </c>
    </row>
    <row r="54" spans="1:34" x14ac:dyDescent="0.25">
      <c r="A54" s="17" t="s">
        <v>114</v>
      </c>
      <c r="B54" s="44"/>
      <c r="C54" s="44"/>
      <c r="D54" s="44"/>
      <c r="E54" s="44">
        <v>85.56</v>
      </c>
      <c r="F54" s="44"/>
      <c r="G54" s="44"/>
      <c r="H54" s="44"/>
      <c r="I54" s="44"/>
      <c r="J54" s="44"/>
      <c r="K54" s="44"/>
      <c r="L54" s="44"/>
      <c r="M54" s="45"/>
      <c r="N54" s="45"/>
      <c r="O54" s="45">
        <v>111.95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197.51</v>
      </c>
    </row>
    <row r="55" spans="1:34" x14ac:dyDescent="0.25">
      <c r="A55" s="17" t="s">
        <v>52</v>
      </c>
      <c r="B55" s="44"/>
      <c r="C55" s="44">
        <v>90.13</v>
      </c>
      <c r="D55" s="44">
        <v>41.84</v>
      </c>
      <c r="E55" s="44">
        <v>150.93</v>
      </c>
      <c r="F55" s="44"/>
      <c r="G55" s="44">
        <v>76.38</v>
      </c>
      <c r="H55" s="44">
        <v>121.08</v>
      </c>
      <c r="I55" s="44"/>
      <c r="J55" s="44">
        <v>293.95999999999998</v>
      </c>
      <c r="K55" s="44">
        <v>17.010000000000002</v>
      </c>
      <c r="L55" s="44"/>
      <c r="M55" s="45">
        <v>144.11000000000001</v>
      </c>
      <c r="N55" s="45">
        <v>767.62</v>
      </c>
      <c r="O55" s="45">
        <v>279.33</v>
      </c>
      <c r="P55" s="45">
        <v>102.28</v>
      </c>
      <c r="Q55" s="45">
        <v>120.85</v>
      </c>
      <c r="R55" s="45">
        <v>77.569999999999993</v>
      </c>
      <c r="S55" s="45"/>
      <c r="T55" s="45"/>
      <c r="U55" s="45">
        <v>147.07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2430.1600000000003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3173.3500000000004</v>
      </c>
      <c r="C64" s="53">
        <f t="shared" ref="C64:AG64" si="61">+C15+C23+C31+C39+C47+C48+C49+C50+C51+C52+C53+C54+C55+C56+C57+C58+C59+C60+C61+C62+C63</f>
        <v>4147.1684000000005</v>
      </c>
      <c r="D64" s="53">
        <f t="shared" si="61"/>
        <v>3400.7544000000003</v>
      </c>
      <c r="E64" s="53">
        <f t="shared" si="61"/>
        <v>2784.5003999999999</v>
      </c>
      <c r="F64" s="53">
        <f t="shared" si="61"/>
        <v>4482.1212000000005</v>
      </c>
      <c r="G64" s="53">
        <f t="shared" si="61"/>
        <v>1657.0500000000002</v>
      </c>
      <c r="H64" s="53">
        <f t="shared" si="61"/>
        <v>2659.0099999999998</v>
      </c>
      <c r="I64" s="53">
        <f t="shared" si="61"/>
        <v>5047.0800000000008</v>
      </c>
      <c r="J64" s="53">
        <f t="shared" si="61"/>
        <v>5059.7359999999999</v>
      </c>
      <c r="K64" s="53">
        <f t="shared" si="61"/>
        <v>5044.9596000000001</v>
      </c>
      <c r="L64" s="53">
        <f t="shared" si="61"/>
        <v>4607.82</v>
      </c>
      <c r="M64" s="53">
        <f t="shared" si="61"/>
        <v>5338.5451999999996</v>
      </c>
      <c r="N64" s="53">
        <f t="shared" si="61"/>
        <v>2623.16</v>
      </c>
      <c r="O64" s="53">
        <f t="shared" si="61"/>
        <v>2169.08</v>
      </c>
      <c r="P64" s="53">
        <f t="shared" si="61"/>
        <v>1701.1299999999999</v>
      </c>
      <c r="Q64" s="53">
        <f t="shared" si="61"/>
        <v>1364.1399999999999</v>
      </c>
      <c r="R64" s="53">
        <f t="shared" si="61"/>
        <v>658.09999999999991</v>
      </c>
      <c r="S64" s="53">
        <f t="shared" si="61"/>
        <v>385.43</v>
      </c>
      <c r="T64" s="53">
        <f t="shared" si="61"/>
        <v>863.27</v>
      </c>
      <c r="U64" s="53">
        <f t="shared" si="61"/>
        <v>313.08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57479.485199999996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D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3169.1</v>
      </c>
      <c r="C67" s="57">
        <f t="shared" ref="C67:L67" si="63">C12</f>
        <v>4143.0200000000004</v>
      </c>
      <c r="D67" s="57">
        <f t="shared" si="63"/>
        <v>3400.36</v>
      </c>
      <c r="E67" s="57">
        <f t="shared" si="63"/>
        <v>2752.73</v>
      </c>
      <c r="F67" s="57">
        <f t="shared" si="63"/>
        <v>4414.1899999999996</v>
      </c>
      <c r="G67" s="57">
        <f t="shared" si="63"/>
        <v>1657.34</v>
      </c>
      <c r="H67" s="57">
        <f t="shared" si="63"/>
        <v>2659.17</v>
      </c>
      <c r="I67" s="57">
        <f t="shared" si="63"/>
        <v>5069.2700000000004</v>
      </c>
      <c r="J67" s="57">
        <f t="shared" si="63"/>
        <v>5032.1899999999996</v>
      </c>
      <c r="K67" s="57">
        <f t="shared" si="63"/>
        <v>4977.96</v>
      </c>
      <c r="L67" s="57">
        <f t="shared" si="63"/>
        <v>4543.6000000000004</v>
      </c>
      <c r="M67" s="57">
        <f t="shared" ref="M67:AG67" si="64">M12</f>
        <v>5346.78</v>
      </c>
      <c r="N67" s="57">
        <f t="shared" si="64"/>
        <v>2623.3</v>
      </c>
      <c r="O67" s="57">
        <f t="shared" si="64"/>
        <v>2200.7600000000002</v>
      </c>
      <c r="P67" s="57">
        <f t="shared" si="64"/>
        <v>1701.03</v>
      </c>
      <c r="Q67" s="57">
        <f t="shared" si="64"/>
        <v>1365.6</v>
      </c>
      <c r="R67" s="57">
        <f t="shared" si="64"/>
        <v>657.09</v>
      </c>
      <c r="S67" s="57">
        <f t="shared" si="64"/>
        <v>385.08</v>
      </c>
      <c r="T67" s="57">
        <f t="shared" si="64"/>
        <v>863.06</v>
      </c>
      <c r="U67" s="57">
        <f t="shared" si="64"/>
        <v>313.08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57274.71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3169.1</v>
      </c>
      <c r="C69" s="59">
        <f t="shared" ref="C69:L69" si="67">+C67+C68</f>
        <v>4143.0200000000004</v>
      </c>
      <c r="D69" s="59">
        <f t="shared" si="67"/>
        <v>3400.36</v>
      </c>
      <c r="E69" s="59">
        <f t="shared" si="67"/>
        <v>2752.73</v>
      </c>
      <c r="F69" s="59">
        <f t="shared" si="67"/>
        <v>4414.1899999999996</v>
      </c>
      <c r="G69" s="59">
        <f t="shared" si="67"/>
        <v>1657.34</v>
      </c>
      <c r="H69" s="59">
        <f t="shared" si="67"/>
        <v>2659.17</v>
      </c>
      <c r="I69" s="59">
        <f t="shared" si="67"/>
        <v>5069.2700000000004</v>
      </c>
      <c r="J69" s="59">
        <f t="shared" si="67"/>
        <v>5032.1899999999996</v>
      </c>
      <c r="K69" s="59">
        <f t="shared" si="67"/>
        <v>4977.96</v>
      </c>
      <c r="L69" s="59">
        <f t="shared" si="67"/>
        <v>4543.6000000000004</v>
      </c>
      <c r="M69" s="59">
        <f t="shared" ref="M69:AG69" si="68">+M67+M68</f>
        <v>5346.78</v>
      </c>
      <c r="N69" s="59">
        <f t="shared" si="68"/>
        <v>2623.3</v>
      </c>
      <c r="O69" s="59">
        <f t="shared" si="68"/>
        <v>2200.7600000000002</v>
      </c>
      <c r="P69" s="59">
        <f t="shared" si="68"/>
        <v>1701.03</v>
      </c>
      <c r="Q69" s="59">
        <f t="shared" si="68"/>
        <v>1365.6</v>
      </c>
      <c r="R69" s="59">
        <f t="shared" si="68"/>
        <v>657.09</v>
      </c>
      <c r="S69" s="59">
        <f t="shared" si="68"/>
        <v>385.08</v>
      </c>
      <c r="T69" s="59">
        <f t="shared" si="68"/>
        <v>863.06</v>
      </c>
      <c r="U69" s="59">
        <f t="shared" si="68"/>
        <v>313.08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57274.71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4.2500000000004547</v>
      </c>
      <c r="C70" s="57">
        <f t="shared" si="69"/>
        <v>4.1484000000000378</v>
      </c>
      <c r="D70" s="57">
        <f t="shared" si="69"/>
        <v>0.39440000000013242</v>
      </c>
      <c r="E70" s="57">
        <f t="shared" si="69"/>
        <v>31.770399999999881</v>
      </c>
      <c r="F70" s="57">
        <f t="shared" si="69"/>
        <v>67.931200000000899</v>
      </c>
      <c r="G70" s="57">
        <f t="shared" si="69"/>
        <v>-0.28999999999973625</v>
      </c>
      <c r="H70" s="57">
        <f t="shared" si="69"/>
        <v>-0.16000000000030923</v>
      </c>
      <c r="I70" s="57">
        <f t="shared" si="69"/>
        <v>-22.1899999999996</v>
      </c>
      <c r="J70" s="57">
        <f t="shared" si="69"/>
        <v>27.546000000000276</v>
      </c>
      <c r="K70" s="57">
        <f t="shared" si="69"/>
        <v>66.9996000000001</v>
      </c>
      <c r="L70" s="57">
        <f t="shared" si="69"/>
        <v>64.219999999999345</v>
      </c>
      <c r="M70" s="57">
        <f t="shared" ref="M70:AG70" si="70">+M64-M69</f>
        <v>-8.2348000000001775</v>
      </c>
      <c r="N70" s="57">
        <f t="shared" si="70"/>
        <v>-0.14000000000032742</v>
      </c>
      <c r="O70" s="57">
        <f t="shared" si="70"/>
        <v>-31.680000000000291</v>
      </c>
      <c r="P70" s="57">
        <f t="shared" si="70"/>
        <v>9.9999999999909051E-2</v>
      </c>
      <c r="Q70" s="57">
        <f t="shared" si="70"/>
        <v>-1.4600000000000364</v>
      </c>
      <c r="R70" s="57">
        <f t="shared" si="70"/>
        <v>1.0099999999998772</v>
      </c>
      <c r="S70" s="57">
        <f t="shared" si="70"/>
        <v>0.35000000000002274</v>
      </c>
      <c r="T70" s="57">
        <f t="shared" si="70"/>
        <v>0.21000000000003638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204.7752000000005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136</v>
      </c>
      <c r="F71" s="14" t="s">
        <v>137</v>
      </c>
      <c r="G71" s="14"/>
      <c r="H71" s="14"/>
      <c r="I71" s="14" t="s">
        <v>138</v>
      </c>
      <c r="J71" s="14" t="s">
        <v>140</v>
      </c>
      <c r="K71" s="14" t="s">
        <v>142</v>
      </c>
      <c r="L71" s="14" t="s">
        <v>143</v>
      </c>
      <c r="M71" s="29" t="s">
        <v>0</v>
      </c>
      <c r="N71" s="29"/>
      <c r="O71" s="29" t="s">
        <v>144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139</v>
      </c>
      <c r="J72" s="12" t="s">
        <v>141</v>
      </c>
      <c r="O72" s="12" t="s">
        <v>145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41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2873.12</v>
      </c>
      <c r="C12" s="26">
        <v>1982.36</v>
      </c>
      <c r="D12" s="26">
        <v>982.35</v>
      </c>
      <c r="E12" s="26">
        <v>877.88</v>
      </c>
      <c r="F12" s="26">
        <v>492.3</v>
      </c>
      <c r="G12" s="26">
        <v>670.75</v>
      </c>
      <c r="H12" s="26">
        <v>1031.03</v>
      </c>
      <c r="I12" s="26">
        <v>3621.19</v>
      </c>
      <c r="J12" s="26">
        <v>3524.26</v>
      </c>
      <c r="K12" s="26">
        <v>1593.2</v>
      </c>
      <c r="L12" s="26">
        <v>1532.41</v>
      </c>
      <c r="M12" s="26">
        <v>1823.49</v>
      </c>
      <c r="N12" s="26">
        <v>1342.79</v>
      </c>
      <c r="O12" s="26">
        <v>2821.06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25168.190000000006</v>
      </c>
      <c r="AI12" s="26">
        <v>24891.18</v>
      </c>
      <c r="AJ12" s="69">
        <f>+AI12-AH12</f>
        <v>-277.01000000000568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91.5</v>
      </c>
      <c r="E15" s="23">
        <v>57.5</v>
      </c>
      <c r="F15" s="23">
        <v>49.5</v>
      </c>
      <c r="G15" s="23">
        <v>45</v>
      </c>
      <c r="H15" s="23">
        <v>24.5</v>
      </c>
      <c r="I15" s="23"/>
      <c r="J15" s="23"/>
      <c r="K15" s="23">
        <v>141</v>
      </c>
      <c r="L15" s="23">
        <v>102.2</v>
      </c>
      <c r="M15" s="23">
        <v>82</v>
      </c>
      <c r="N15" s="23">
        <v>149.9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743.1</v>
      </c>
    </row>
    <row r="16" spans="1:36" s="32" customFormat="1" x14ac:dyDescent="0.25">
      <c r="A16" s="30" t="s">
        <v>20</v>
      </c>
      <c r="B16" s="31">
        <v>345</v>
      </c>
      <c r="C16" s="31">
        <v>274</v>
      </c>
      <c r="D16" s="31">
        <v>0</v>
      </c>
      <c r="E16" s="31">
        <v>0</v>
      </c>
      <c r="F16" s="31">
        <v>0</v>
      </c>
      <c r="G16" s="31">
        <v>0</v>
      </c>
      <c r="H16" s="31">
        <v>152</v>
      </c>
      <c r="I16" s="31">
        <v>571</v>
      </c>
      <c r="J16" s="31">
        <v>588</v>
      </c>
      <c r="K16" s="31"/>
      <c r="L16" s="31"/>
      <c r="M16" s="31"/>
      <c r="N16" s="31"/>
      <c r="O16" s="31">
        <v>416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2346</v>
      </c>
      <c r="AJ16" s="70"/>
    </row>
    <row r="17" spans="1:36" s="47" customFormat="1" x14ac:dyDescent="0.25">
      <c r="A17" s="46" t="s">
        <v>27</v>
      </c>
      <c r="B17" s="22">
        <f>B16*$B$8</f>
        <v>1531.8000000000002</v>
      </c>
      <c r="C17" s="22">
        <f>C16*$B$8</f>
        <v>1216.5600000000002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674.88000000000011</v>
      </c>
      <c r="I17" s="22">
        <f t="shared" si="2"/>
        <v>2535.2400000000002</v>
      </c>
      <c r="J17" s="22">
        <f t="shared" si="2"/>
        <v>2610.7200000000003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1847.0400000000002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10416.240000000002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345</v>
      </c>
      <c r="C22" s="20">
        <f t="shared" ref="C22:AG23" si="5">+C16+C18+C20</f>
        <v>274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152</v>
      </c>
      <c r="I22" s="20">
        <f t="shared" si="5"/>
        <v>571</v>
      </c>
      <c r="J22" s="20">
        <f t="shared" si="5"/>
        <v>588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416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2346</v>
      </c>
    </row>
    <row r="23" spans="1:36" s="47" customFormat="1" x14ac:dyDescent="0.25">
      <c r="A23" s="48" t="s">
        <v>26</v>
      </c>
      <c r="B23" s="19">
        <f>+B17+B19+B21</f>
        <v>1531.8000000000002</v>
      </c>
      <c r="C23" s="19">
        <f t="shared" si="5"/>
        <v>1216.5600000000002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674.88000000000011</v>
      </c>
      <c r="I23" s="19">
        <f t="shared" si="5"/>
        <v>2535.2400000000002</v>
      </c>
      <c r="J23" s="19">
        <f t="shared" si="5"/>
        <v>2610.7200000000003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1847.0400000000002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10416.240000000002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17.79</v>
      </c>
      <c r="J32" s="36">
        <v>27.37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45.16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78.9876</v>
      </c>
      <c r="J33" s="22">
        <f t="shared" si="12"/>
        <v>121.52280000000002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200.5104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17.79</v>
      </c>
      <c r="J38" s="20">
        <f t="shared" si="15"/>
        <v>27.37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45.16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78.9876</v>
      </c>
      <c r="J39" s="19">
        <f t="shared" si="15"/>
        <v>121.52280000000002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200.5104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19.239999999999998</v>
      </c>
      <c r="I40" s="36">
        <v>8.74</v>
      </c>
      <c r="J40" s="36">
        <v>9.16</v>
      </c>
      <c r="K40" s="36"/>
      <c r="L40" s="36"/>
      <c r="M40" s="36"/>
      <c r="N40" s="36"/>
      <c r="O40" s="36">
        <v>21.79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58.93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85.425600000000003</v>
      </c>
      <c r="I41" s="22">
        <f t="shared" si="16"/>
        <v>38.805600000000005</v>
      </c>
      <c r="J41" s="22">
        <f t="shared" si="16"/>
        <v>40.670400000000001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96.747600000000006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261.64920000000001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19.239999999999998</v>
      </c>
      <c r="I46" s="20">
        <f t="shared" si="19"/>
        <v>8.74</v>
      </c>
      <c r="J46" s="20">
        <f t="shared" si="19"/>
        <v>9.16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21.79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58.93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85.425600000000003</v>
      </c>
      <c r="I47" s="19">
        <f t="shared" si="19"/>
        <v>38.805600000000005</v>
      </c>
      <c r="J47" s="19">
        <f t="shared" si="19"/>
        <v>40.670400000000001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96.747600000000006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261.64920000000001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573.5</v>
      </c>
      <c r="C49" s="44">
        <v>440.67</v>
      </c>
      <c r="D49" s="44">
        <v>575.63</v>
      </c>
      <c r="E49" s="44">
        <v>0</v>
      </c>
      <c r="F49" s="44">
        <v>401.76</v>
      </c>
      <c r="G49" s="44">
        <v>609.91</v>
      </c>
      <c r="H49" s="44">
        <v>110.8</v>
      </c>
      <c r="I49" s="44">
        <v>579.54</v>
      </c>
      <c r="J49" s="44">
        <v>700.75</v>
      </c>
      <c r="K49" s="44">
        <v>1101.28</v>
      </c>
      <c r="L49" s="44"/>
      <c r="M49" s="45">
        <v>1651.35</v>
      </c>
      <c r="N49" s="45">
        <v>1206.82</v>
      </c>
      <c r="O49" s="45">
        <v>498.51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8450.52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>
        <v>17.989999999999998</v>
      </c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17.989999999999998</v>
      </c>
    </row>
    <row r="52" spans="1:34" x14ac:dyDescent="0.25">
      <c r="A52" s="17" t="s">
        <v>121</v>
      </c>
      <c r="B52" s="44">
        <v>433.76</v>
      </c>
      <c r="C52" s="44">
        <v>169.06</v>
      </c>
      <c r="D52" s="44"/>
      <c r="E52" s="44">
        <v>499.87</v>
      </c>
      <c r="F52" s="44"/>
      <c r="G52" s="44"/>
      <c r="H52" s="44"/>
      <c r="I52" s="44"/>
      <c r="J52" s="44"/>
      <c r="K52" s="44"/>
      <c r="L52" s="44">
        <v>906.49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2009.18</v>
      </c>
    </row>
    <row r="53" spans="1:34" x14ac:dyDescent="0.25">
      <c r="A53" s="17" t="s">
        <v>18</v>
      </c>
      <c r="B53" s="44">
        <v>266.89</v>
      </c>
      <c r="C53" s="44">
        <v>135.21</v>
      </c>
      <c r="D53" s="44">
        <v>316.81</v>
      </c>
      <c r="E53" s="44">
        <v>290.47000000000003</v>
      </c>
      <c r="F53" s="44">
        <v>0</v>
      </c>
      <c r="G53" s="44"/>
      <c r="H53" s="44">
        <v>127.53</v>
      </c>
      <c r="I53" s="44">
        <v>48.71</v>
      </c>
      <c r="J53" s="44">
        <v>125.34</v>
      </c>
      <c r="K53" s="44">
        <v>308.74</v>
      </c>
      <c r="L53" s="44">
        <v>413.42</v>
      </c>
      <c r="M53" s="45"/>
      <c r="N53" s="45"/>
      <c r="O53" s="45">
        <v>341.9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2375.02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13.34</v>
      </c>
      <c r="M54" s="45"/>
      <c r="N54" s="45">
        <v>55.92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69.260000000000005</v>
      </c>
    </row>
    <row r="55" spans="1:34" x14ac:dyDescent="0.25">
      <c r="A55" s="17" t="s">
        <v>52</v>
      </c>
      <c r="B55" s="44">
        <v>35.83</v>
      </c>
      <c r="C55" s="44">
        <v>56.31</v>
      </c>
      <c r="D55" s="44">
        <v>0</v>
      </c>
      <c r="E55" s="44">
        <v>0</v>
      </c>
      <c r="F55" s="44">
        <v>40.880000000000003</v>
      </c>
      <c r="G55" s="44">
        <v>17.64</v>
      </c>
      <c r="H55" s="44">
        <v>14.2</v>
      </c>
      <c r="I55" s="44">
        <v>350.93</v>
      </c>
      <c r="J55" s="44">
        <v>13.71</v>
      </c>
      <c r="K55" s="44">
        <v>41.19</v>
      </c>
      <c r="L55" s="44"/>
      <c r="M55" s="45">
        <v>90.6</v>
      </c>
      <c r="N55" s="45"/>
      <c r="O55" s="45">
        <v>61.96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723.25000000000011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100.05</v>
      </c>
      <c r="C58" s="44">
        <v>17.28</v>
      </c>
      <c r="D58" s="44"/>
      <c r="E58" s="44">
        <v>30.49</v>
      </c>
      <c r="F58" s="44"/>
      <c r="G58" s="44"/>
      <c r="H58" s="44"/>
      <c r="I58" s="44"/>
      <c r="J58" s="44"/>
      <c r="K58" s="44"/>
      <c r="L58" s="44">
        <v>26.62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174.44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2941.8300000000004</v>
      </c>
      <c r="C64" s="53">
        <f t="shared" ref="C64:AG64" si="21">+C15+C23+C31+C39+C47+C48+C49+C50+C51+C52+C53+C54+C55+C56+C57+C58+C59+C60+C61+C62+C63</f>
        <v>2053.0800000000004</v>
      </c>
      <c r="D64" s="53">
        <f t="shared" si="21"/>
        <v>983.94</v>
      </c>
      <c r="E64" s="53">
        <f t="shared" si="21"/>
        <v>878.33</v>
      </c>
      <c r="F64" s="53">
        <f t="shared" si="21"/>
        <v>492.14</v>
      </c>
      <c r="G64" s="53">
        <f t="shared" si="21"/>
        <v>672.55</v>
      </c>
      <c r="H64" s="53">
        <f t="shared" si="21"/>
        <v>1037.3356000000001</v>
      </c>
      <c r="I64" s="53">
        <f t="shared" si="21"/>
        <v>3632.2132000000001</v>
      </c>
      <c r="J64" s="53">
        <f t="shared" si="21"/>
        <v>3612.7132000000006</v>
      </c>
      <c r="K64" s="53">
        <f t="shared" si="21"/>
        <v>1592.21</v>
      </c>
      <c r="L64" s="53">
        <f t="shared" si="21"/>
        <v>1462.07</v>
      </c>
      <c r="M64" s="53">
        <f t="shared" si="21"/>
        <v>1823.9499999999998</v>
      </c>
      <c r="N64" s="53">
        <f t="shared" si="21"/>
        <v>1412.64</v>
      </c>
      <c r="O64" s="53">
        <f t="shared" si="21"/>
        <v>2846.1576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25441.159599999999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2873.12</v>
      </c>
      <c r="C67" s="57">
        <f t="shared" ref="C67:L67" si="23">C12</f>
        <v>1982.36</v>
      </c>
      <c r="D67" s="57">
        <f t="shared" si="23"/>
        <v>982.35</v>
      </c>
      <c r="E67" s="57">
        <f t="shared" si="23"/>
        <v>877.88</v>
      </c>
      <c r="F67" s="57">
        <f t="shared" si="23"/>
        <v>492.3</v>
      </c>
      <c r="G67" s="57">
        <f t="shared" si="23"/>
        <v>670.75</v>
      </c>
      <c r="H67" s="57">
        <f t="shared" si="23"/>
        <v>1031.03</v>
      </c>
      <c r="I67" s="57">
        <f t="shared" si="23"/>
        <v>3621.19</v>
      </c>
      <c r="J67" s="57">
        <f t="shared" si="23"/>
        <v>3524.26</v>
      </c>
      <c r="K67" s="57">
        <f t="shared" si="23"/>
        <v>1593.2</v>
      </c>
      <c r="L67" s="57">
        <f t="shared" si="23"/>
        <v>1532.41</v>
      </c>
      <c r="M67" s="57">
        <f t="shared" si="22"/>
        <v>1823.49</v>
      </c>
      <c r="N67" s="57">
        <f t="shared" si="22"/>
        <v>1342.79</v>
      </c>
      <c r="O67" s="57">
        <f t="shared" si="22"/>
        <v>2821.06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25168.190000000006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2873.12</v>
      </c>
      <c r="C69" s="59">
        <f t="shared" ref="C69:AG69" si="25">+C67+C68</f>
        <v>1982.36</v>
      </c>
      <c r="D69" s="59">
        <f t="shared" si="25"/>
        <v>982.35</v>
      </c>
      <c r="E69" s="59">
        <f t="shared" si="25"/>
        <v>877.88</v>
      </c>
      <c r="F69" s="59">
        <f t="shared" si="25"/>
        <v>492.3</v>
      </c>
      <c r="G69" s="59">
        <f t="shared" si="25"/>
        <v>670.75</v>
      </c>
      <c r="H69" s="59">
        <f t="shared" si="25"/>
        <v>1031.03</v>
      </c>
      <c r="I69" s="59">
        <f t="shared" si="25"/>
        <v>3621.19</v>
      </c>
      <c r="J69" s="59">
        <f t="shared" si="25"/>
        <v>3524.26</v>
      </c>
      <c r="K69" s="59">
        <f t="shared" si="25"/>
        <v>1593.2</v>
      </c>
      <c r="L69" s="59">
        <f t="shared" si="25"/>
        <v>1532.41</v>
      </c>
      <c r="M69" s="59">
        <f t="shared" si="25"/>
        <v>1823.49</v>
      </c>
      <c r="N69" s="59">
        <f t="shared" si="25"/>
        <v>1342.79</v>
      </c>
      <c r="O69" s="59">
        <f t="shared" si="25"/>
        <v>2821.06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25168.190000000006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68.710000000000491</v>
      </c>
      <c r="C70" s="57">
        <f t="shared" si="26"/>
        <v>70.720000000000482</v>
      </c>
      <c r="D70" s="57">
        <f t="shared" si="26"/>
        <v>1.5900000000000318</v>
      </c>
      <c r="E70" s="57">
        <f t="shared" si="26"/>
        <v>0.45000000000004547</v>
      </c>
      <c r="F70" s="57">
        <f t="shared" si="26"/>
        <v>-0.16000000000002501</v>
      </c>
      <c r="G70" s="57">
        <f t="shared" si="26"/>
        <v>1.7999999999999545</v>
      </c>
      <c r="H70" s="57">
        <f t="shared" si="26"/>
        <v>6.3056000000001404</v>
      </c>
      <c r="I70" s="57">
        <f t="shared" si="26"/>
        <v>11.023200000000088</v>
      </c>
      <c r="J70" s="57">
        <f t="shared" si="26"/>
        <v>88.453200000000379</v>
      </c>
      <c r="K70" s="57">
        <f t="shared" si="26"/>
        <v>-0.99000000000000909</v>
      </c>
      <c r="L70" s="57">
        <f t="shared" si="26"/>
        <v>-70.340000000000146</v>
      </c>
      <c r="M70" s="57">
        <f t="shared" si="26"/>
        <v>0.45999999999980901</v>
      </c>
      <c r="N70" s="57">
        <f t="shared" si="26"/>
        <v>69.850000000000136</v>
      </c>
      <c r="O70" s="57">
        <f t="shared" si="26"/>
        <v>25.097600000000057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272.96960000000144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 t="s">
        <v>124</v>
      </c>
      <c r="J71" s="14" t="s">
        <v>125</v>
      </c>
      <c r="K71" s="14"/>
      <c r="L71" s="14" t="s">
        <v>128</v>
      </c>
      <c r="M71" s="29"/>
      <c r="N71" s="29" t="s">
        <v>126</v>
      </c>
      <c r="O71" s="29" t="s">
        <v>130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129</v>
      </c>
      <c r="N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3911.15</v>
      </c>
      <c r="C12" s="26">
        <v>3805.2</v>
      </c>
      <c r="D12" s="26">
        <v>1636.68</v>
      </c>
      <c r="E12" s="26">
        <v>832.65</v>
      </c>
      <c r="F12" s="26">
        <v>988.08</v>
      </c>
      <c r="G12" s="26">
        <v>933.74</v>
      </c>
      <c r="H12" s="26">
        <v>26.25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12133.75</v>
      </c>
      <c r="AI12" s="26">
        <v>11985.07</v>
      </c>
      <c r="AJ12" s="69">
        <f>+AI12-AH12</f>
        <v>-148.68000000000029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36.9</v>
      </c>
      <c r="C15" s="23"/>
      <c r="D15" s="23">
        <v>138.5</v>
      </c>
      <c r="E15" s="23">
        <v>66</v>
      </c>
      <c r="F15" s="23">
        <v>129</v>
      </c>
      <c r="G15" s="23">
        <v>246.9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617.29999999999995</v>
      </c>
    </row>
    <row r="16" spans="1:36" s="32" customFormat="1" x14ac:dyDescent="0.25">
      <c r="A16" s="30" t="s">
        <v>20</v>
      </c>
      <c r="B16" s="31">
        <v>597</v>
      </c>
      <c r="C16" s="31">
        <v>640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1237</v>
      </c>
      <c r="AJ16" s="70"/>
    </row>
    <row r="17" spans="1:36" s="47" customFormat="1" x14ac:dyDescent="0.25">
      <c r="A17" s="46" t="s">
        <v>27</v>
      </c>
      <c r="B17" s="22">
        <f>B16*$B$8</f>
        <v>2650.6800000000003</v>
      </c>
      <c r="C17" s="22">
        <f>C16*$B$8</f>
        <v>2841.6000000000004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5492.2800000000007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597</v>
      </c>
      <c r="C22" s="20">
        <f t="shared" ref="C22:AG23" si="5">+C16+C18+C20</f>
        <v>640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1237</v>
      </c>
    </row>
    <row r="23" spans="1:36" s="47" customFormat="1" x14ac:dyDescent="0.25">
      <c r="A23" s="48" t="s">
        <v>26</v>
      </c>
      <c r="B23" s="19">
        <f>+B17+B19+B21</f>
        <v>2650.6800000000003</v>
      </c>
      <c r="C23" s="19">
        <f t="shared" si="5"/>
        <v>2841.6000000000004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5492.2800000000007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7.07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31.390800000000002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31.390800000000002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7.07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31.390800000000002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31.390800000000002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832.4</v>
      </c>
      <c r="C49" s="44">
        <v>854.76</v>
      </c>
      <c r="D49" s="44">
        <v>1229.58</v>
      </c>
      <c r="E49" s="44">
        <v>687.63</v>
      </c>
      <c r="F49" s="44">
        <v>571.71</v>
      </c>
      <c r="G49" s="44">
        <v>507.5</v>
      </c>
      <c r="H49" s="44">
        <v>26.25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4709.83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358.43</v>
      </c>
      <c r="C53" s="44">
        <v>113.89</v>
      </c>
      <c r="D53" s="44">
        <v>223.99</v>
      </c>
      <c r="E53" s="44">
        <v>79.400000000000006</v>
      </c>
      <c r="F53" s="44">
        <v>201.06</v>
      </c>
      <c r="G53" s="44">
        <v>60.12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1036.8899999999999</v>
      </c>
    </row>
    <row r="54" spans="1:34" x14ac:dyDescent="0.25">
      <c r="A54" s="17" t="s">
        <v>114</v>
      </c>
      <c r="B54" s="44"/>
      <c r="C54" s="44"/>
      <c r="D54" s="44">
        <v>33.5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33.5</v>
      </c>
    </row>
    <row r="55" spans="1:34" x14ac:dyDescent="0.25">
      <c r="A55" s="17" t="s">
        <v>52</v>
      </c>
      <c r="B55" s="44">
        <v>40.76</v>
      </c>
      <c r="C55" s="44">
        <v>4.28</v>
      </c>
      <c r="D55" s="44">
        <v>11.59</v>
      </c>
      <c r="E55" s="44"/>
      <c r="F55" s="44">
        <v>87.84</v>
      </c>
      <c r="G55" s="44">
        <v>119.16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263.63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3919.1700000000005</v>
      </c>
      <c r="C64" s="53">
        <f t="shared" ref="C64:AG64" si="21">+C15+C23+C31+C39+C47+C48+C49+C50+C51+C52+C53+C54+C55+C56+C57+C58+C59+C60+C61+C62+C63</f>
        <v>3845.9208000000008</v>
      </c>
      <c r="D64" s="53">
        <f t="shared" si="21"/>
        <v>1637.1599999999999</v>
      </c>
      <c r="E64" s="53">
        <f t="shared" si="21"/>
        <v>833.03</v>
      </c>
      <c r="F64" s="53">
        <f t="shared" si="21"/>
        <v>989.61</v>
      </c>
      <c r="G64" s="53">
        <f t="shared" si="21"/>
        <v>933.68</v>
      </c>
      <c r="H64" s="53">
        <f t="shared" si="21"/>
        <v>26.25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12184.820800000003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3911.15</v>
      </c>
      <c r="C67" s="57">
        <f t="shared" ref="C67:L67" si="23">C12</f>
        <v>3805.2</v>
      </c>
      <c r="D67" s="57">
        <f t="shared" si="23"/>
        <v>1636.68</v>
      </c>
      <c r="E67" s="57">
        <f t="shared" si="23"/>
        <v>832.65</v>
      </c>
      <c r="F67" s="57">
        <f t="shared" si="23"/>
        <v>988.08</v>
      </c>
      <c r="G67" s="57">
        <f t="shared" si="23"/>
        <v>933.74</v>
      </c>
      <c r="H67" s="57">
        <f t="shared" si="23"/>
        <v>26.25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12133.75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3911.15</v>
      </c>
      <c r="C69" s="59">
        <f t="shared" ref="C69:AG69" si="25">+C67+C68</f>
        <v>3805.2</v>
      </c>
      <c r="D69" s="59">
        <f t="shared" si="25"/>
        <v>1636.68</v>
      </c>
      <c r="E69" s="59">
        <f t="shared" si="25"/>
        <v>832.65</v>
      </c>
      <c r="F69" s="59">
        <f t="shared" si="25"/>
        <v>988.08</v>
      </c>
      <c r="G69" s="59">
        <f t="shared" si="25"/>
        <v>933.74</v>
      </c>
      <c r="H69" s="59">
        <f t="shared" si="25"/>
        <v>26.25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12133.75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8.0200000000004366</v>
      </c>
      <c r="C70" s="57">
        <f t="shared" si="26"/>
        <v>40.720800000000963</v>
      </c>
      <c r="D70" s="57">
        <f t="shared" si="26"/>
        <v>0.47999999999979082</v>
      </c>
      <c r="E70" s="57">
        <f t="shared" si="26"/>
        <v>0.37999999999999545</v>
      </c>
      <c r="F70" s="57">
        <f t="shared" si="26"/>
        <v>1.5299999999999727</v>
      </c>
      <c r="G70" s="57">
        <f t="shared" si="26"/>
        <v>-6.0000000000059117E-2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51.0708000000011</v>
      </c>
    </row>
    <row r="71" spans="1:34" ht="95.25" customHeight="1" x14ac:dyDescent="0.25">
      <c r="A71" s="77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B34" sqref="B3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2749.75</v>
      </c>
      <c r="C12" s="26">
        <v>2295.42</v>
      </c>
      <c r="D12" s="26">
        <v>1293.74</v>
      </c>
      <c r="E12" s="26">
        <v>1810.37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8149.28</v>
      </c>
      <c r="AI12" s="26"/>
      <c r="AJ12" s="69">
        <f>+AI12-AH12</f>
        <v>-8149.28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226.5</v>
      </c>
      <c r="C15" s="23">
        <v>200.5</v>
      </c>
      <c r="D15" s="23">
        <v>265.5</v>
      </c>
      <c r="E15" s="23">
        <v>332.5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1025</v>
      </c>
    </row>
    <row r="16" spans="1:36" s="32" customFormat="1" x14ac:dyDescent="0.25">
      <c r="A16" s="30" t="s">
        <v>20</v>
      </c>
      <c r="B16" s="31">
        <v>318</v>
      </c>
      <c r="C16" s="31">
        <v>156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474</v>
      </c>
      <c r="AJ16" s="70"/>
    </row>
    <row r="17" spans="1:36" s="47" customFormat="1" x14ac:dyDescent="0.25">
      <c r="A17" s="46" t="s">
        <v>27</v>
      </c>
      <c r="B17" s="22">
        <f>B16*$B$8</f>
        <v>1411.92</v>
      </c>
      <c r="C17" s="22">
        <f>C16*$B$8</f>
        <v>692.6400000000001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2104.5600000000004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318</v>
      </c>
      <c r="C22" s="20">
        <f t="shared" ref="C22:AG23" si="5">+C16+C18+C20</f>
        <v>156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474</v>
      </c>
    </row>
    <row r="23" spans="1:36" s="47" customFormat="1" x14ac:dyDescent="0.25">
      <c r="A23" s="48" t="s">
        <v>26</v>
      </c>
      <c r="B23" s="19">
        <f>+B17+B19+B21</f>
        <v>1411.92</v>
      </c>
      <c r="C23" s="19">
        <f t="shared" si="5"/>
        <v>692.6400000000001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2104.5600000000004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30.89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137.1516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137.1516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30.89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137.1516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137.1516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682.03</v>
      </c>
      <c r="C49" s="44">
        <v>840.36</v>
      </c>
      <c r="D49" s="44">
        <v>794.89</v>
      </c>
      <c r="E49" s="44">
        <v>950.9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3268.18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470.13</v>
      </c>
      <c r="C53" s="44">
        <v>438.42</v>
      </c>
      <c r="D53" s="44">
        <v>234.81</v>
      </c>
      <c r="E53" s="44">
        <v>528.09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1671.4499999999998</v>
      </c>
    </row>
    <row r="54" spans="1:34" x14ac:dyDescent="0.25">
      <c r="A54" s="17" t="s">
        <v>114</v>
      </c>
      <c r="B54" s="44"/>
      <c r="C54" s="44">
        <v>7.99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7.99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2790.58</v>
      </c>
      <c r="C64" s="53">
        <f t="shared" ref="C64:AG64" si="21">+C15+C23+C31+C39+C47+C48+C49+C50+C51+C52+C53+C54+C55+C56+C57+C58+C59+C60+C61+C62+C63</f>
        <v>2317.0616</v>
      </c>
      <c r="D64" s="53">
        <f t="shared" si="21"/>
        <v>1295.1999999999998</v>
      </c>
      <c r="E64" s="53">
        <f t="shared" si="21"/>
        <v>1811.4900000000002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8214.3315999999995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2749.75</v>
      </c>
      <c r="C67" s="57">
        <f t="shared" ref="C67:L67" si="23">C12</f>
        <v>2295.42</v>
      </c>
      <c r="D67" s="57">
        <f t="shared" si="23"/>
        <v>1293.74</v>
      </c>
      <c r="E67" s="57">
        <f t="shared" si="23"/>
        <v>1810.37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8149.28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2749.75</v>
      </c>
      <c r="C69" s="59">
        <f t="shared" ref="C69:AG69" si="25">+C67+C68</f>
        <v>2295.42</v>
      </c>
      <c r="D69" s="59">
        <f t="shared" si="25"/>
        <v>1293.74</v>
      </c>
      <c r="E69" s="59">
        <f t="shared" si="25"/>
        <v>1810.37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8149.28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40.829999999999927</v>
      </c>
      <c r="C70" s="57">
        <f t="shared" si="26"/>
        <v>21.641599999999926</v>
      </c>
      <c r="D70" s="57">
        <f t="shared" si="26"/>
        <v>1.459999999999809</v>
      </c>
      <c r="E70" s="57">
        <f t="shared" si="26"/>
        <v>1.1200000000003456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65.051600000000008</v>
      </c>
    </row>
    <row r="71" spans="1:34" ht="107.25" customHeight="1" x14ac:dyDescent="0.25">
      <c r="A71" s="77" t="s">
        <v>96</v>
      </c>
      <c r="B71" s="14" t="s">
        <v>132</v>
      </c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133</v>
      </c>
      <c r="C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357.59</v>
      </c>
      <c r="C12" s="26">
        <v>1005.81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1363.3999999999999</v>
      </c>
      <c r="AI12" s="26">
        <v>1345.58</v>
      </c>
      <c r="AJ12" s="69">
        <f>+AI12-AH12</f>
        <v>-17.819999999999936</v>
      </c>
    </row>
    <row r="13" spans="1:36" ht="19.5" customHeight="1" x14ac:dyDescent="0.25">
      <c r="A13" s="25" t="s">
        <v>117</v>
      </c>
      <c r="B13" s="26"/>
      <c r="C13" s="26">
        <v>20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20</v>
      </c>
      <c r="AI13" s="26"/>
      <c r="AJ13" s="69">
        <f>+AI13-AH13</f>
        <v>-20</v>
      </c>
    </row>
    <row r="14" spans="1:36" ht="19.5" customHeight="1" x14ac:dyDescent="0.25">
      <c r="A14" s="25" t="s">
        <v>118</v>
      </c>
      <c r="B14" s="26">
        <v>6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44.5</v>
      </c>
      <c r="C15" s="23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110.5</v>
      </c>
    </row>
    <row r="16" spans="1:36" s="32" customFormat="1" x14ac:dyDescent="0.25">
      <c r="A16" s="30" t="s">
        <v>20</v>
      </c>
      <c r="B16" s="31">
        <v>19</v>
      </c>
      <c r="C16" s="31">
        <v>129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</v>
      </c>
      <c r="AJ16" s="70"/>
    </row>
    <row r="17" spans="1:36" s="47" customFormat="1" x14ac:dyDescent="0.25">
      <c r="A17" s="46" t="s">
        <v>27</v>
      </c>
      <c r="B17" s="22">
        <f>B16*$B$8</f>
        <v>84.360000000000014</v>
      </c>
      <c r="C17" s="22">
        <f>C16*$B$8</f>
        <v>572.7600000000001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657.12000000000012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</v>
      </c>
      <c r="C22" s="20">
        <f t="shared" ref="C22:AG23" si="5">+C16+C18+C20</f>
        <v>129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84.360000000000014</v>
      </c>
      <c r="C23" s="19">
        <f t="shared" si="5"/>
        <v>572.7600000000001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657.12000000000012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103.18</v>
      </c>
      <c r="C49" s="44">
        <v>342.15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133.22999999999999</v>
      </c>
      <c r="C53" s="44">
        <v>57.27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190.5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365.27</v>
      </c>
      <c r="C64" s="53">
        <f t="shared" ref="C64:AG64" si="21">+C15+C23+C31+C39+C47+C48+C49+C50+C51+C52+C53+C54+C55+C56+C57+C58+C59+C60+C61+C62+C63</f>
        <v>1038.18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1403.45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357.59</v>
      </c>
      <c r="C67" s="57">
        <f t="shared" ref="C67:L67" si="23">C12</f>
        <v>1005.81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1363.3999999999999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32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38</v>
      </c>
    </row>
    <row r="69" spans="1:34" s="47" customFormat="1" x14ac:dyDescent="0.25">
      <c r="A69" s="58" t="s">
        <v>94</v>
      </c>
      <c r="B69" s="59">
        <f>+B67+B68</f>
        <v>363.59</v>
      </c>
      <c r="C69" s="59">
        <f t="shared" ref="C69:AG69" si="25">+C67+C68</f>
        <v>1037.81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1401.3999999999999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1.6800000000000068</v>
      </c>
      <c r="C70" s="57">
        <f t="shared" si="26"/>
        <v>0.37000000000011823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2.0500000000001251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870.84</v>
      </c>
      <c r="C12" s="26">
        <v>272.52</v>
      </c>
      <c r="D12" s="26">
        <v>1684.92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2828.28</v>
      </c>
      <c r="AI12" s="26"/>
      <c r="AJ12" s="69">
        <f>+AI12-AH12</f>
        <v>-2828.28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78.5</v>
      </c>
      <c r="C15" s="23">
        <v>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</v>
      </c>
    </row>
    <row r="16" spans="1:36" s="32" customFormat="1" x14ac:dyDescent="0.25">
      <c r="A16" s="30" t="s">
        <v>20</v>
      </c>
      <c r="B16" s="31">
        <v>82</v>
      </c>
      <c r="C16" s="31">
        <v>17</v>
      </c>
      <c r="D16" s="31">
        <v>270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369</v>
      </c>
      <c r="AJ16" s="70"/>
    </row>
    <row r="17" spans="1:36" s="47" customFormat="1" x14ac:dyDescent="0.25">
      <c r="A17" s="46" t="s">
        <v>27</v>
      </c>
      <c r="B17" s="22">
        <f>B16*$B$8</f>
        <v>362.44</v>
      </c>
      <c r="C17" s="22">
        <f>C16*$B$8</f>
        <v>75.14</v>
      </c>
      <c r="D17" s="22">
        <f t="shared" ref="D17:AG17" si="2">D16*$B$8</f>
        <v>1193.4000000000001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1630.98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82</v>
      </c>
      <c r="C22" s="20">
        <f t="shared" ref="C22:AG23" si="5">+C16+C18+C20</f>
        <v>17</v>
      </c>
      <c r="D22" s="20">
        <f t="shared" si="5"/>
        <v>270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369</v>
      </c>
    </row>
    <row r="23" spans="1:36" s="47" customFormat="1" x14ac:dyDescent="0.25">
      <c r="A23" s="48" t="s">
        <v>26</v>
      </c>
      <c r="B23" s="19">
        <f>+B17+B19+B21</f>
        <v>362.44</v>
      </c>
      <c r="C23" s="19">
        <f t="shared" si="5"/>
        <v>75.14</v>
      </c>
      <c r="D23" s="19">
        <f t="shared" si="5"/>
        <v>1193.4000000000001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1630.98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321.54000000000002</v>
      </c>
      <c r="C49" s="44">
        <v>193.4</v>
      </c>
      <c r="D49" s="44">
        <v>581.35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1096.29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19.68</v>
      </c>
      <c r="C53" s="44"/>
      <c r="D53" s="44">
        <v>42.16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61.839999999999996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91.66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91.66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873.81999999999994</v>
      </c>
      <c r="C64" s="53">
        <f t="shared" ref="C64:AG64" si="21">+C15+C23+C31+C39+C47+C48+C49+C50+C51+C52+C53+C54+C55+C56+C57+C58+C59+C60+C61+C62+C63</f>
        <v>273.04000000000002</v>
      </c>
      <c r="D64" s="53">
        <f t="shared" si="21"/>
        <v>1816.91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2963.77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870.84</v>
      </c>
      <c r="C67" s="57">
        <f t="shared" ref="C67:L67" si="23">C12</f>
        <v>272.52</v>
      </c>
      <c r="D67" s="57">
        <f t="shared" si="23"/>
        <v>1684.92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2828.28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870.84</v>
      </c>
      <c r="C69" s="59">
        <f t="shared" ref="C69:AG69" si="25">+C67+C68</f>
        <v>272.52</v>
      </c>
      <c r="D69" s="59">
        <f t="shared" si="25"/>
        <v>1684.92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2828.28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2.9799999999999045</v>
      </c>
      <c r="C70" s="57">
        <f t="shared" si="26"/>
        <v>0.52000000000003865</v>
      </c>
      <c r="D70" s="57">
        <f t="shared" si="26"/>
        <v>131.99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135.48999999999995</v>
      </c>
    </row>
    <row r="71" spans="1:34" ht="96" customHeight="1" x14ac:dyDescent="0.25">
      <c r="A71" s="77" t="s">
        <v>96</v>
      </c>
      <c r="B71" s="14"/>
      <c r="C71" s="14"/>
      <c r="D71" s="14" t="s">
        <v>146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2022-04-20T13:32:48Z</dcterms:modified>
</cp:coreProperties>
</file>