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5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E47" i="40"/>
  <c r="W47" i="40"/>
  <c r="AA47" i="40"/>
  <c r="AD39" i="40"/>
  <c r="X3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Q39" i="40" l="1"/>
  <c r="M39" i="40"/>
  <c r="Z64" i="40"/>
  <c r="Z70" i="40" s="1"/>
  <c r="V64" i="40"/>
  <c r="V70" i="40" s="1"/>
  <c r="AD64" i="40"/>
  <c r="AD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<sst xmlns="http://schemas.openxmlformats.org/spreadsheetml/2006/main" count="748" uniqueCount="131">
  <si>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</si>
  <si>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</si>
  <si>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</si>
  <si>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</si>
  <si>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</si>
  <si>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</si>
  <si>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</si>
  <si>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</si>
  <si>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</si>
  <si>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</si>
  <si>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</si>
  <si>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</si>
  <si>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</si>
  <si>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</si>
  <si>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</si>
  <si>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</si>
  <si>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</si>
  <si>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</si>
  <si>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</si>
  <si>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</si>
  <si>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</si>
  <si>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</si>
  <si>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</si>
  <si>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</si>
  <si>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</si>
  <si>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</si>
  <si>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</si>
  <si>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</si>
  <si>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</si>
  <si>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</si>
  <si>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</si>
  <si>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</si>
  <si>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</si>
  <si>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</si>
  <si>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</si>
  <si>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</si>
  <si>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</si>
  <si>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</si>
  <si>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</si>
  <si>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</si>
  <si>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</si>
  <si>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</si>
  <si>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</si>
  <si>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</si>
  <si>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</si>
  <si>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</si>
  <si>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</si>
  <si>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</si>
  <si>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</si>
  <si>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</si>
  <si>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</si>
  <si>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</si>
  <si>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</si>
  <si>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</si>
  <si>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</si>
  <si>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</si>
  <si>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</si>
  <si>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</si>
  <si>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</si>
  <si>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</si>
  <si>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</si>
  <si>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</si>
  <si>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</si>
  <si>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</si>
  <si>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</si>
  <si>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</si>
  <si>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</si>
  <si>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</si>
  <si>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</si>
  <si>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</si>
  <si>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</si>
  <si>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</si>
  <si>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</si>
  <si>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</si>
  <si>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</si>
  <si>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</si>
  <si>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</si>
  <si>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</si>
  <si>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</si>
  <si>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</si>
  <si>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</si>
  <si>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</si>
  <si>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</si>
  <si>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</si>
  <si>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</si>
  <si>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</si>
  <si>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</si>
  <si>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</si>
  <si>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</si>
  <si>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</si>
  <si>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</si>
  <si>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</si>
  <si>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</si>
  <si>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</si>
  <si>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</si>
  <si>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</si>
  <si>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</si>
  <si>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</si>
  <si>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</si>
  <si>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</si>
  <si>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</si>
  <si>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</si>
  <si>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</si>
  <si>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</si>
  <si>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</si>
  <si>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</si>
  <si>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</si>
  <si>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</si>
  <si>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</si>
  <si>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</si>
  <si>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</si>
  <si>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</si>
  <si>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</si>
  <si>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</si>
  <si>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</si>
  <si>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</si>
  <si>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</si>
  <si>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</si>
  <si>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</si>
  <si>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</si>
  <si>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</si>
  <si>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</si>
  <si>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</si>
  <si>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101.50</t>
  </si>
  <si>
    <t>-</t>
  </si>
  <si>
    <t>FONDO 7.50</t>
  </si>
  <si>
    <t>FONDO 30.50</t>
  </si>
  <si>
    <t>FONDO 25.30</t>
  </si>
  <si>
    <t>FONDO 4.00</t>
  </si>
  <si>
    <t>FONDO 24.50</t>
  </si>
  <si>
    <t>FONDO 28.20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</si>
</sst>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39718.869999999995</v>
      </c>
      <c r="C2" s="43">
        <f>MODELO!AH12</f>
        <v>21069.089999999997</v>
      </c>
      <c r="D2" s="43">
        <f>EXQUISITECES!AH12</f>
        <v>7295.84</v>
      </c>
      <c r="E2" s="43">
        <f>HOYADA!AH12</f>
        <v>6847</v>
      </c>
      <c r="F2" s="43">
        <f>FARMASTOP!AH12</f>
        <v>2383.48</v>
      </c>
      <c r="G2" s="43">
        <f>BOCAS!AH12</f>
        <v>1577.6699999999998</v>
      </c>
      <c r="H2" s="43">
        <f>LAGUNETICA!AH12</f>
        <v>9856.4600000000009</v>
      </c>
      <c r="I2" s="43">
        <f>SANANTONIO!AH12</f>
        <v>0</v>
      </c>
      <c r="J2" s="43">
        <f>SUM(B2:I2)</f>
        <v>88748.409999999989</v>
      </c>
    </row>
    <row r="3" spans="1:10" x14ac:dyDescent="0.25">
      <c r="A3" s="46" t="s">
        <v>0</v>
      </c>
      <c r="B3" s="43">
        <f>AUTOMERCADO!AH15</f>
        <v>654.70000000000005</v>
      </c>
      <c r="C3" s="43">
        <f>MODELO!AH15</f>
        <v>812.7</v>
      </c>
      <c r="D3" s="43">
        <f>EXQUISITECES!AH15</f>
        <v>221.5</v>
      </c>
      <c r="E3" s="43">
        <f>HOYADA!AH15</f>
        <v>707</v>
      </c>
      <c r="F3" s="43">
        <f>FARMASTOP!AH15</f>
        <v>17.7</v>
      </c>
      <c r="G3" s="43">
        <f>BOCAS!AH15</f>
        <v>74.5</v>
      </c>
      <c r="H3" s="43">
        <f>LAGUNETICA!AH15</f>
        <v>677</v>
      </c>
      <c r="I3" s="43">
        <f>SANANTONIO!AH15</f>
        <v>0</v>
      </c>
      <c r="J3" s="43">
        <f t="shared" ref="J3:J52" si="0">SUM(B3:I3)</f>
        <v>3165.1</v>
      </c>
    </row>
    <row r="4" spans="1:10" x14ac:dyDescent="0.25">
      <c r="A4" s="73" t="s">
        <v>20</v>
      </c>
      <c r="B4" s="43">
        <f>AUTOMERCADO!AH16</f>
        <v>3650</v>
      </c>
      <c r="C4" s="43">
        <f>MODELO!AH16</f>
        <v>1804</v>
      </c>
      <c r="D4" s="43">
        <f>EXQUISITECES!AH16</f>
        <v>542</v>
      </c>
      <c r="E4" s="43">
        <f>HOYADA!AH16</f>
        <v>424</v>
      </c>
      <c r="F4" s="43">
        <f>FARMASTOP!AH16</f>
        <v>161</v>
      </c>
      <c r="G4" s="43">
        <f>BOCAS!AH16</f>
        <v>130</v>
      </c>
      <c r="H4" s="43">
        <f>LAGUNETICA!AH16</f>
        <v>698</v>
      </c>
      <c r="I4" s="43">
        <f>SANANTONIO!AH16</f>
        <v>0</v>
      </c>
      <c r="J4" s="43">
        <f t="shared" si="0"/>
        <v>7409</v>
      </c>
    </row>
    <row r="5" spans="1:10" x14ac:dyDescent="0.25">
      <c r="A5" s="46" t="s">
        <v>27</v>
      </c>
      <c r="B5" s="43">
        <f>AUTOMERCADO!AH17</f>
        <v>16206.000000000002</v>
      </c>
      <c r="C5" s="43">
        <f>MODELO!AH17</f>
        <v>8009.76</v>
      </c>
      <c r="D5" s="43">
        <f>EXQUISITECES!AH17</f>
        <v>2406.4800000000005</v>
      </c>
      <c r="E5" s="43">
        <f>HOYADA!AH17</f>
        <v>1882.5600000000004</v>
      </c>
      <c r="F5" s="43">
        <f>FARMASTOP!AH17</f>
        <v>714.84</v>
      </c>
      <c r="G5" s="43">
        <f>BOCAS!AH17</f>
        <v>577.20000000000005</v>
      </c>
      <c r="H5" s="43">
        <f>LAGUNETICA!AH17</f>
        <v>3099.1200000000003</v>
      </c>
      <c r="I5" s="43">
        <f>SANANTONIO!AH17</f>
        <v>0</v>
      </c>
      <c r="J5" s="43">
        <f t="shared" si="0"/>
        <v>32895.960000000006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3650</v>
      </c>
      <c r="C10" s="43">
        <f>MODELO!AH22</f>
        <v>1804</v>
      </c>
      <c r="D10" s="43">
        <f>EXQUISITECES!AH22</f>
        <v>542</v>
      </c>
      <c r="E10" s="43">
        <f>HOYADA!AH22</f>
        <v>424</v>
      </c>
      <c r="F10" s="43">
        <f>FARMASTOP!AH22</f>
        <v>161</v>
      </c>
      <c r="G10" s="43">
        <f>BOCAS!AH22</f>
        <v>130</v>
      </c>
      <c r="H10" s="43">
        <f>LAGUNETICA!AH22</f>
        <v>698</v>
      </c>
      <c r="I10" s="43">
        <f>SANANTONIO!AH22</f>
        <v>0</v>
      </c>
      <c r="J10" s="43">
        <f t="shared" si="0"/>
        <v>7409</v>
      </c>
    </row>
    <row r="11" spans="1:10" x14ac:dyDescent="0.25">
      <c r="A11" s="48" t="s">
        <v>26</v>
      </c>
      <c r="B11" s="43">
        <f>AUTOMERCADO!AH23</f>
        <v>16206.000000000002</v>
      </c>
      <c r="C11" s="43">
        <f>MODELO!AH23</f>
        <v>8009.76</v>
      </c>
      <c r="D11" s="43">
        <f>EXQUISITECES!AH23</f>
        <v>2406.4800000000005</v>
      </c>
      <c r="E11" s="43">
        <f>HOYADA!AH23</f>
        <v>1882.5600000000004</v>
      </c>
      <c r="F11" s="43">
        <f>FARMASTOP!AH23</f>
        <v>714.84</v>
      </c>
      <c r="G11" s="43">
        <f>BOCAS!AH23</f>
        <v>577.20000000000005</v>
      </c>
      <c r="H11" s="43">
        <f>LAGUNETICA!AH23</f>
        <v>3099.1200000000003</v>
      </c>
      <c r="I11" s="43">
        <f>SANANTONIO!AH23</f>
        <v>0</v>
      </c>
      <c r="J11" s="43">
        <f t="shared" si="0"/>
        <v>32895.960000000006</v>
      </c>
    </row>
    <row r="12" spans="1:10" x14ac:dyDescent="0.25">
      <c r="A12" s="46" t="s">
        <v>28</v>
      </c>
      <c r="B12" s="43">
        <f>AUTOMERCADO!AH24</f>
        <v>100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100</v>
      </c>
    </row>
    <row r="13" spans="1:10" x14ac:dyDescent="0.25">
      <c r="A13" s="46" t="s">
        <v>31</v>
      </c>
      <c r="B13" s="43">
        <f>AUTOMERCADO!AH25</f>
        <v>483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483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100</v>
      </c>
    </row>
    <row r="19" spans="1:10" x14ac:dyDescent="0.25">
      <c r="A19" s="48" t="s">
        <v>33</v>
      </c>
      <c r="B19" s="43">
        <f>AUTOMERCADO!AH31</f>
        <v>483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483</v>
      </c>
    </row>
    <row r="20" spans="1:10" x14ac:dyDescent="0.25">
      <c r="A20" s="46" t="s">
        <v>34</v>
      </c>
      <c r="B20" s="43">
        <f>AUTOMERCADO!AH32</f>
        <v>171.07</v>
      </c>
      <c r="C20" s="43">
        <f>MODELO!AH32</f>
        <v>0</v>
      </c>
      <c r="D20" s="43">
        <f>EXQUISITECES!AH32</f>
        <v>7</v>
      </c>
      <c r="E20" s="43">
        <f>HOYADA!AH32</f>
        <v>11.1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189.17</v>
      </c>
    </row>
    <row r="21" spans="1:10" x14ac:dyDescent="0.25">
      <c r="A21" s="46" t="s">
        <v>35</v>
      </c>
      <c r="B21" s="43">
        <f>AUTOMERCADO!AH33</f>
        <v>759.55080000000009</v>
      </c>
      <c r="C21" s="43">
        <f>MODELO!AH33</f>
        <v>0</v>
      </c>
      <c r="D21" s="43">
        <f>EXQUISITECES!AH33</f>
        <v>31.080000000000002</v>
      </c>
      <c r="E21" s="43">
        <f>HOYADA!AH33</f>
        <v>49.284000000000006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839.91480000000013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171.07</v>
      </c>
      <c r="C26" s="43">
        <f>MODELO!AH38</f>
        <v>0</v>
      </c>
      <c r="D26" s="43">
        <f>EXQUISITECES!AH38</f>
        <v>7</v>
      </c>
      <c r="E26" s="43">
        <f>HOYADA!AH38</f>
        <v>11.1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189.17</v>
      </c>
    </row>
    <row r="27" spans="1:10" x14ac:dyDescent="0.25">
      <c r="A27" s="48" t="s">
        <v>42</v>
      </c>
      <c r="B27" s="43">
        <f>AUTOMERCADO!AH39</f>
        <v>759.55080000000009</v>
      </c>
      <c r="C27" s="43">
        <f>MODELO!AH39</f>
        <v>0</v>
      </c>
      <c r="D27" s="43">
        <f>EXQUISITECES!AH39</f>
        <v>31.080000000000002</v>
      </c>
      <c r="E27" s="43">
        <f>HOYADA!AH39</f>
        <v>49.284000000000006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839.91480000000013</v>
      </c>
    </row>
    <row r="28" spans="1:10" x14ac:dyDescent="0.25">
      <c r="A28" s="46" t="s">
        <v>43</v>
      </c>
      <c r="B28" s="43">
        <f>AUTOMERCADO!AH40</f>
        <v>73.489999999999995</v>
      </c>
      <c r="C28" s="43">
        <f>MODELO!AH40</f>
        <v>31.89</v>
      </c>
      <c r="D28" s="43">
        <f>EXQUISITECES!AH40</f>
        <v>0</v>
      </c>
      <c r="E28" s="43">
        <f>HOYADA!AH40</f>
        <v>18.41</v>
      </c>
      <c r="F28" s="43">
        <f>FARMASTOP!AH40</f>
        <v>0</v>
      </c>
      <c r="G28" s="43">
        <f>BOCAS!AH40</f>
        <v>0</v>
      </c>
      <c r="H28" s="43">
        <f>LAGUNETICA!AH40</f>
        <v>49.94</v>
      </c>
      <c r="I28" s="43">
        <f>SANANTONIO!AH40</f>
        <v>0</v>
      </c>
      <c r="J28" s="43">
        <f t="shared" si="0"/>
        <v>173.73</v>
      </c>
    </row>
    <row r="29" spans="1:10" x14ac:dyDescent="0.25">
      <c r="A29" s="46" t="s">
        <v>44</v>
      </c>
      <c r="B29" s="43">
        <f>AUTOMERCADO!AH41</f>
        <v>326.29559999999998</v>
      </c>
      <c r="C29" s="43">
        <f>MODELO!AH41</f>
        <v>141.59160000000003</v>
      </c>
      <c r="D29" s="43">
        <f>EXQUISITECES!AH41</f>
        <v>0</v>
      </c>
      <c r="E29" s="43">
        <f>HOYADA!AH41</f>
        <v>81.740400000000008</v>
      </c>
      <c r="F29" s="43">
        <f>FARMASTOP!AH41</f>
        <v>0</v>
      </c>
      <c r="G29" s="43">
        <f>BOCAS!AH41</f>
        <v>0</v>
      </c>
      <c r="H29" s="43">
        <f>LAGUNETICA!AH41</f>
        <v>221.7336</v>
      </c>
      <c r="I29" s="43">
        <f>SANANTONIO!AH41</f>
        <v>0</v>
      </c>
      <c r="J29" s="43">
        <f t="shared" si="0"/>
        <v>771.36120000000005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73.489999999999995</v>
      </c>
      <c r="C34" s="43">
        <f>MODELO!AH46</f>
        <v>31.89</v>
      </c>
      <c r="D34" s="43">
        <f>EXQUISITECES!AH46</f>
        <v>0</v>
      </c>
      <c r="E34" s="43">
        <f>HOYADA!AH46</f>
        <v>18.41</v>
      </c>
      <c r="F34" s="43">
        <f>FARMASTOP!AH46</f>
        <v>0</v>
      </c>
      <c r="G34" s="43">
        <f>BOCAS!AH46</f>
        <v>0</v>
      </c>
      <c r="H34" s="43">
        <f>LAGUNETICA!AH46</f>
        <v>49.94</v>
      </c>
      <c r="I34" s="43">
        <f>SANANTONIO!AH46</f>
        <v>0</v>
      </c>
      <c r="J34" s="43">
        <f t="shared" si="0"/>
        <v>173.73</v>
      </c>
    </row>
    <row r="35" spans="1:10" x14ac:dyDescent="0.25">
      <c r="A35" s="48" t="s">
        <v>48</v>
      </c>
      <c r="B35" s="43">
        <f>AUTOMERCADO!AH47</f>
        <v>326.29559999999998</v>
      </c>
      <c r="C35" s="43">
        <f>MODELO!AH47</f>
        <v>141.59160000000003</v>
      </c>
      <c r="D35" s="43">
        <f>EXQUISITECES!AH47</f>
        <v>0</v>
      </c>
      <c r="E35" s="43">
        <f>HOYADA!AH47</f>
        <v>81.740400000000008</v>
      </c>
      <c r="F35" s="43">
        <f>FARMASTOP!AH47</f>
        <v>0</v>
      </c>
      <c r="G35" s="43">
        <f>BOCAS!AH47</f>
        <v>0</v>
      </c>
      <c r="H35" s="43">
        <f>LAGUNETICA!AH47</f>
        <v>221.7336</v>
      </c>
      <c r="I35" s="43">
        <f>SANANTONIO!AH47</f>
        <v>0</v>
      </c>
      <c r="J35" s="43">
        <f t="shared" si="0"/>
        <v>771.36120000000005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17713.099999999999</v>
      </c>
      <c r="C37" s="43">
        <f>MODELO!AH49</f>
        <v>7836.0000000000009</v>
      </c>
      <c r="D37" s="43">
        <f>EXQUISITECES!AH49</f>
        <v>3587.1600000000003</v>
      </c>
      <c r="E37" s="43">
        <f>HOYADA!AH49</f>
        <v>1812.46</v>
      </c>
      <c r="F37" s="43">
        <f>FARMASTOP!AH49</f>
        <v>1428.03</v>
      </c>
      <c r="G37" s="43">
        <f>BOCAS!AH49</f>
        <v>869.31</v>
      </c>
      <c r="H37" s="43">
        <f>LAGUNETICA!AH49</f>
        <v>1701.31</v>
      </c>
      <c r="I37" s="43">
        <f>SANANTONIO!AH49</f>
        <v>0</v>
      </c>
      <c r="J37" s="43">
        <f t="shared" si="0"/>
        <v>34947.369999999995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137.4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137.4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1405.3600000000001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2420.44</v>
      </c>
      <c r="I40" s="43">
        <f>SANANTONIO!AH52</f>
        <v>0</v>
      </c>
      <c r="J40" s="43">
        <f t="shared" si="0"/>
        <v>3825.8</v>
      </c>
    </row>
    <row r="41" spans="1:10" x14ac:dyDescent="0.25">
      <c r="A41" s="74" t="s">
        <v>18</v>
      </c>
      <c r="B41" s="43">
        <f>AUTOMERCADO!AH53</f>
        <v>2265.2400000000002</v>
      </c>
      <c r="C41" s="43">
        <f>MODELO!AH53</f>
        <v>2346.35</v>
      </c>
      <c r="D41" s="43">
        <f>EXQUISITECES!AH53</f>
        <v>684.82999999999993</v>
      </c>
      <c r="E41" s="43">
        <f>HOYADA!AH53</f>
        <v>2257.83</v>
      </c>
      <c r="F41" s="43">
        <f>FARMASTOP!AH53</f>
        <v>152.22999999999999</v>
      </c>
      <c r="G41" s="43">
        <f>BOCAS!AH53</f>
        <v>40.660000000000004</v>
      </c>
      <c r="H41" s="43">
        <f>LAGUNETICA!AH53</f>
        <v>1788.08</v>
      </c>
      <c r="I41" s="43">
        <f>SANANTONIO!AH53</f>
        <v>0</v>
      </c>
      <c r="J41" s="43">
        <f t="shared" si="0"/>
        <v>9535.2199999999993</v>
      </c>
    </row>
    <row r="42" spans="1:10" x14ac:dyDescent="0.25">
      <c r="A42" s="74" t="s">
        <v>114</v>
      </c>
      <c r="B42" s="43">
        <f>AUTOMERCADO!AH54</f>
        <v>43.69</v>
      </c>
      <c r="C42" s="43">
        <f>MODELO!AH54</f>
        <v>8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51.69</v>
      </c>
    </row>
    <row r="43" spans="1:10" x14ac:dyDescent="0.25">
      <c r="A43" s="74" t="s">
        <v>52</v>
      </c>
      <c r="B43" s="43">
        <f>AUTOMERCADO!AH55</f>
        <v>1361.66</v>
      </c>
      <c r="C43" s="43">
        <f>MODELO!AH55</f>
        <v>421.63</v>
      </c>
      <c r="D43" s="43">
        <f>EXQUISITECES!AH55</f>
        <v>410.86</v>
      </c>
      <c r="E43" s="43">
        <f>HOYADA!AH55</f>
        <v>58.1</v>
      </c>
      <c r="F43" s="43">
        <f>FARMASTOP!AH55</f>
        <v>28.02</v>
      </c>
      <c r="G43" s="43">
        <f>BOCAS!AH55</f>
        <v>17.23</v>
      </c>
      <c r="H43" s="43">
        <f>LAGUNETICA!AH55</f>
        <v>0</v>
      </c>
      <c r="I43" s="43">
        <f>SANANTONIO!AH55</f>
        <v>0</v>
      </c>
      <c r="J43" s="43">
        <f t="shared" si="0"/>
        <v>2297.5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72.039999999999992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72.039999999999992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58.74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58.74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39813.236400000009</v>
      </c>
      <c r="C52" s="75">
        <f>MODELO!AH64</f>
        <v>21190.831600000001</v>
      </c>
      <c r="D52" s="75">
        <f>EXQUISITECES!AH64</f>
        <v>7341.91</v>
      </c>
      <c r="E52" s="75">
        <f>HOYADA!AH64</f>
        <v>6848.974400000001</v>
      </c>
      <c r="F52" s="75">
        <f>FARMASTOP!AH64</f>
        <v>2399.56</v>
      </c>
      <c r="G52" s="75">
        <f>BOCAS!AH64</f>
        <v>1578.9</v>
      </c>
      <c r="H52" s="75">
        <f>LAGUNETICA!AH64</f>
        <v>9907.6836000000021</v>
      </c>
      <c r="I52" s="75">
        <f>SANANTONIO!AH64</f>
        <v>0</v>
      </c>
      <c r="J52" s="75">
        <f t="shared" si="0"/>
        <v>89081.09600000002</v>
      </c>
    </row>
    <row r="53" spans="1:10" x14ac:dyDescent="0.25">
      <c r="A53" s="56" t="s">
        <v>3</v>
      </c>
      <c r="B53" s="43">
        <f>B2</f>
        <v>39718.869999999995</v>
      </c>
      <c r="C53" s="43">
        <f t="shared" ref="C53:I53" si="1">C2</f>
        <v>21069.089999999997</v>
      </c>
      <c r="D53" s="43">
        <f t="shared" si="1"/>
        <v>7295.84</v>
      </c>
      <c r="E53" s="43">
        <f t="shared" si="1"/>
        <v>6847</v>
      </c>
      <c r="F53" s="43">
        <f t="shared" si="1"/>
        <v>2383.48</v>
      </c>
      <c r="G53" s="43">
        <f t="shared" si="1"/>
        <v>1577.6699999999998</v>
      </c>
      <c r="H53" s="43">
        <f t="shared" si="1"/>
        <v>9856.4600000000009</v>
      </c>
      <c r="I53" s="43">
        <f t="shared" si="1"/>
        <v>0</v>
      </c>
      <c r="J53" s="43">
        <f>J2</f>
        <v>88748.409999999989</v>
      </c>
    </row>
    <row r="54" spans="1:10" x14ac:dyDescent="0.25">
      <c r="A54" s="58" t="s">
        <v>95</v>
      </c>
      <c r="B54" s="43">
        <f>+B52-B53</f>
        <v>94.366400000013527</v>
      </c>
      <c r="C54" s="43">
        <f t="shared" ref="C54:I54" si="2">+C52-C53</f>
        <v>121.74160000000484</v>
      </c>
      <c r="D54" s="43">
        <f t="shared" si="2"/>
        <v>46.069999999999709</v>
      </c>
      <c r="E54" s="43">
        <f t="shared" si="2"/>
        <v>1.9744000000009692</v>
      </c>
      <c r="F54" s="43">
        <f t="shared" si="2"/>
        <v>16.079999999999927</v>
      </c>
      <c r="G54" s="43">
        <f t="shared" si="2"/>
        <v>1.2300000000002456</v>
      </c>
      <c r="H54" s="43">
        <f t="shared" si="2"/>
        <v>51.22360000000117</v>
      </c>
      <c r="I54" s="43">
        <f t="shared" si="2"/>
        <v>0</v>
      </c>
      <c r="J54" s="43">
        <f>+J52-J53</f>
        <v>332.68600000003062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2" activePane="bottomRight" state="frozen"/>
      <selection pane="topRight" activeCell="B1" sqref="B1"/>
      <selection pane="bottomLeft" activeCell="A5" sqref="A5"/>
      <selection pane="bottomRight" activeCell="AK22" sqref="AK2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59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76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764.85</v>
      </c>
      <c r="C12" s="26">
        <v>2151.69</v>
      </c>
      <c r="D12" s="26">
        <v>2598.84</v>
      </c>
      <c r="E12" s="26">
        <v>3847.9</v>
      </c>
      <c r="F12" s="26">
        <v>670.33</v>
      </c>
      <c r="G12" s="26">
        <v>115.72</v>
      </c>
      <c r="H12" s="26">
        <v>3615.51</v>
      </c>
      <c r="I12" s="26">
        <v>3136.49</v>
      </c>
      <c r="J12" s="26">
        <v>4110.0200000000004</v>
      </c>
      <c r="K12" s="26">
        <v>5104.03</v>
      </c>
      <c r="L12" s="26">
        <v>4244.8</v>
      </c>
      <c r="M12" s="26">
        <v>2062.33</v>
      </c>
      <c r="N12" s="26">
        <v>1940.74</v>
      </c>
      <c r="O12" s="26">
        <v>2986.63</v>
      </c>
      <c r="P12" s="26">
        <v>1296.07</v>
      </c>
      <c r="Q12" s="26">
        <v>540.71</v>
      </c>
      <c r="R12" s="26">
        <v>532.21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39718.869999999995</v>
      </c>
      <c r="AI12" s="26">
        <v>39228.94</v>
      </c>
      <c r="AJ12" s="69">
        <f>+AI12-AH12</f>
        <v>-489.92999999999302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</v>
      </c>
      <c r="C15" s="23">
        <v>7.5</v>
      </c>
      <c r="D15" s="23"/>
      <c r="E15" s="23"/>
      <c r="F15" s="23"/>
      <c r="G15" s="23">
        <v>39</v>
      </c>
      <c r="H15" s="23">
        <v>80</v>
      </c>
      <c r="I15" s="23">
        <v>32</v>
      </c>
      <c r="J15" s="23"/>
      <c r="K15" s="23"/>
      <c r="L15" s="23">
        <v>66.5</v>
      </c>
      <c r="M15" s="23">
        <v>139</v>
      </c>
      <c r="N15" s="23">
        <v>109</v>
      </c>
      <c r="O15" s="23">
        <v>55.7</v>
      </c>
      <c r="P15" s="23">
        <v>11.5</v>
      </c>
      <c r="Q15" s="23">
        <v>53.5</v>
      </c>
      <c r="R15" s="23">
        <v>54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654.70000000000005</v>
      </c>
    </row>
    <row r="16" spans="1:36" s="32" customFormat="1" x14ac:dyDescent="0.25">
      <c r="A16" s="30" t="s">
        <v>20</v>
      </c>
      <c r="B16" s="31">
        <v>36</v>
      </c>
      <c r="C16" s="31">
        <v>160</v>
      </c>
      <c r="D16" s="31">
        <v>313</v>
      </c>
      <c r="E16" s="31">
        <v>297</v>
      </c>
      <c r="F16" s="31"/>
      <c r="G16" s="31"/>
      <c r="H16" s="31">
        <v>374</v>
      </c>
      <c r="I16" s="31">
        <v>482</v>
      </c>
      <c r="J16" s="31">
        <v>696</v>
      </c>
      <c r="K16" s="31">
        <v>597</v>
      </c>
      <c r="L16" s="31">
        <v>629</v>
      </c>
      <c r="M16" s="31"/>
      <c r="N16" s="31"/>
      <c r="O16" s="31">
        <v>40</v>
      </c>
      <c r="P16" s="31"/>
      <c r="Q16" s="31"/>
      <c r="R16" s="31">
        <v>26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3650</v>
      </c>
      <c r="AJ16" s="70"/>
    </row>
    <row r="17" spans="1:36" s="47" customFormat="1" x14ac:dyDescent="0.25">
      <c r="A17" s="46" t="s">
        <v>27</v>
      </c>
      <c r="B17" s="22">
        <f>B16*$B$8</f>
        <v>159.84</v>
      </c>
      <c r="C17" s="22">
        <f>C16*$B$8</f>
        <v>710.40000000000009</v>
      </c>
      <c r="D17" s="22">
        <f t="shared" ref="D17:L17" si="2">D16*$B$8</f>
        <v>1389.72</v>
      </c>
      <c r="E17" s="22">
        <f t="shared" si="2"/>
        <v>1318.68</v>
      </c>
      <c r="F17" s="22">
        <f t="shared" si="2"/>
        <v>0</v>
      </c>
      <c r="G17" s="22">
        <f t="shared" si="2"/>
        <v>0</v>
      </c>
      <c r="H17" s="22">
        <f t="shared" si="2"/>
        <v>1660.5600000000002</v>
      </c>
      <c r="I17" s="22">
        <f t="shared" si="2"/>
        <v>2140.0800000000004</v>
      </c>
      <c r="J17" s="22">
        <f t="shared" si="2"/>
        <v>3090.2400000000002</v>
      </c>
      <c r="K17" s="22">
        <f t="shared" si="2"/>
        <v>2650.6800000000003</v>
      </c>
      <c r="L17" s="22">
        <f t="shared" si="2"/>
        <v>2792.76</v>
      </c>
      <c r="M17" s="22">
        <f t="shared" ref="M17:R17" si="3">M16*$B$8</f>
        <v>0</v>
      </c>
      <c r="N17" s="22">
        <f t="shared" si="3"/>
        <v>0</v>
      </c>
      <c r="O17" s="22">
        <f t="shared" si="3"/>
        <v>177.60000000000002</v>
      </c>
      <c r="P17" s="22">
        <f t="shared" si="3"/>
        <v>0</v>
      </c>
      <c r="Q17" s="22">
        <f t="shared" si="3"/>
        <v>0</v>
      </c>
      <c r="R17" s="22">
        <f t="shared" si="3"/>
        <v>115.44000000000001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16206.000000000002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</v>
      </c>
      <c r="C22" s="20">
        <f t="shared" ref="C22:L22" si="11">+C16+C18+C20</f>
        <v>160</v>
      </c>
      <c r="D22" s="20">
        <f t="shared" si="11"/>
        <v>313</v>
      </c>
      <c r="E22" s="20">
        <f t="shared" si="11"/>
        <v>297</v>
      </c>
      <c r="F22" s="20">
        <f t="shared" si="11"/>
        <v>0</v>
      </c>
      <c r="G22" s="20">
        <f t="shared" si="11"/>
        <v>0</v>
      </c>
      <c r="H22" s="20">
        <f t="shared" si="11"/>
        <v>374</v>
      </c>
      <c r="I22" s="20">
        <f t="shared" si="11"/>
        <v>482</v>
      </c>
      <c r="J22" s="20">
        <f t="shared" si="11"/>
        <v>696</v>
      </c>
      <c r="K22" s="20">
        <f t="shared" si="11"/>
        <v>597</v>
      </c>
      <c r="L22" s="20">
        <f t="shared" si="11"/>
        <v>629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40</v>
      </c>
      <c r="P22" s="20">
        <f t="shared" si="12"/>
        <v>0</v>
      </c>
      <c r="Q22" s="20">
        <f t="shared" si="12"/>
        <v>0</v>
      </c>
      <c r="R22" s="20">
        <f t="shared" si="12"/>
        <v>26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3650</v>
      </c>
    </row>
    <row r="23" spans="1:36" s="47" customFormat="1" x14ac:dyDescent="0.25">
      <c r="A23" s="48" t="s">
        <v>26</v>
      </c>
      <c r="B23" s="19">
        <f>+B17+B19+B21</f>
        <v>159.84</v>
      </c>
      <c r="C23" s="19">
        <f t="shared" ref="C23:L23" si="14">+C17+C19+C21</f>
        <v>710.40000000000009</v>
      </c>
      <c r="D23" s="19">
        <f t="shared" si="14"/>
        <v>1389.72</v>
      </c>
      <c r="E23" s="19">
        <f t="shared" si="14"/>
        <v>1318.68</v>
      </c>
      <c r="F23" s="19">
        <f t="shared" si="14"/>
        <v>0</v>
      </c>
      <c r="G23" s="19">
        <f t="shared" si="14"/>
        <v>0</v>
      </c>
      <c r="H23" s="19">
        <f t="shared" si="14"/>
        <v>1660.5600000000002</v>
      </c>
      <c r="I23" s="19">
        <f t="shared" si="14"/>
        <v>2140.0800000000004</v>
      </c>
      <c r="J23" s="19">
        <f t="shared" si="14"/>
        <v>3090.2400000000002</v>
      </c>
      <c r="K23" s="19">
        <f t="shared" si="14"/>
        <v>2650.6800000000003</v>
      </c>
      <c r="L23" s="19">
        <f t="shared" si="14"/>
        <v>2792.76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177.60000000000002</v>
      </c>
      <c r="P23" s="19">
        <f t="shared" si="15"/>
        <v>0</v>
      </c>
      <c r="Q23" s="19">
        <f t="shared" si="15"/>
        <v>0</v>
      </c>
      <c r="R23" s="19">
        <f t="shared" si="15"/>
        <v>115.44000000000001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16206.000000000002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>
        <v>100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483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483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100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483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483</v>
      </c>
    </row>
    <row r="32" spans="1:36" x14ac:dyDescent="0.25">
      <c r="A32" s="13" t="s">
        <v>34</v>
      </c>
      <c r="B32" s="36"/>
      <c r="C32" s="36"/>
      <c r="D32" s="36">
        <v>71.09</v>
      </c>
      <c r="E32" s="36"/>
      <c r="F32" s="36"/>
      <c r="G32" s="36"/>
      <c r="H32" s="36">
        <v>99.98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171.07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315.63960000000003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443.91120000000006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759.55080000000009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71.09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99.98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171.07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315.63960000000003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443.91120000000006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759.55080000000009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73.489999999999995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73.489999999999995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326.29559999999998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326.29559999999998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73.489999999999995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73.489999999999995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326.29559999999998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326.29559999999998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193.12</v>
      </c>
      <c r="C49" s="44">
        <v>905.48</v>
      </c>
      <c r="D49" s="44">
        <v>811.03</v>
      </c>
      <c r="E49" s="44">
        <v>2193.56</v>
      </c>
      <c r="F49" s="44">
        <v>624.92999999999995</v>
      </c>
      <c r="G49" s="44">
        <v>77.27</v>
      </c>
      <c r="H49" s="44">
        <v>1087.77</v>
      </c>
      <c r="I49" s="44">
        <v>485.36</v>
      </c>
      <c r="J49" s="44">
        <v>582.67999999999995</v>
      </c>
      <c r="K49" s="44">
        <v>1478.18</v>
      </c>
      <c r="L49" s="44">
        <v>916.66</v>
      </c>
      <c r="M49" s="45">
        <v>1903.58</v>
      </c>
      <c r="N49" s="45">
        <v>1679.3</v>
      </c>
      <c r="O49" s="45">
        <v>2735.05</v>
      </c>
      <c r="P49" s="45">
        <v>1266.32</v>
      </c>
      <c r="Q49" s="45">
        <v>436</v>
      </c>
      <c r="R49" s="45">
        <v>336.81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17713.099999999999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213.46</v>
      </c>
      <c r="C53" s="44">
        <v>391.26</v>
      </c>
      <c r="D53" s="44">
        <v>110.7</v>
      </c>
      <c r="E53" s="44"/>
      <c r="F53" s="44"/>
      <c r="G53" s="44"/>
      <c r="H53" s="44">
        <v>341.91</v>
      </c>
      <c r="I53" s="44">
        <v>394.76</v>
      </c>
      <c r="J53" s="44">
        <v>445.75</v>
      </c>
      <c r="K53" s="44">
        <v>340.52</v>
      </c>
      <c r="L53" s="44"/>
      <c r="M53" s="45"/>
      <c r="N53" s="45"/>
      <c r="O53" s="45"/>
      <c r="P53" s="45"/>
      <c r="Q53" s="45"/>
      <c r="R53" s="45">
        <v>26.88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2265.2400000000002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28.35</v>
      </c>
      <c r="M54" s="45"/>
      <c r="N54" s="45"/>
      <c r="O54" s="45"/>
      <c r="P54" s="45">
        <v>15.34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43.69</v>
      </c>
    </row>
    <row r="55" spans="1:34" x14ac:dyDescent="0.25">
      <c r="A55" s="17" t="s">
        <v>52</v>
      </c>
      <c r="B55" s="44">
        <v>192.53</v>
      </c>
      <c r="C55" s="44">
        <v>138.71</v>
      </c>
      <c r="D55" s="44"/>
      <c r="E55" s="44">
        <v>341</v>
      </c>
      <c r="F55" s="44">
        <v>45.4</v>
      </c>
      <c r="G55" s="44"/>
      <c r="H55" s="44"/>
      <c r="I55" s="44">
        <v>87.48</v>
      </c>
      <c r="J55" s="44">
        <v>17.82</v>
      </c>
      <c r="K55" s="44">
        <v>175.77</v>
      </c>
      <c r="L55" s="44">
        <v>111.99</v>
      </c>
      <c r="M55" s="45">
        <v>20</v>
      </c>
      <c r="N55" s="45">
        <v>153.25</v>
      </c>
      <c r="O55" s="45">
        <v>17.760000000000002</v>
      </c>
      <c r="P55" s="45"/>
      <c r="Q55" s="45">
        <v>52.64</v>
      </c>
      <c r="R55" s="45">
        <v>7.31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1361.66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765.95</v>
      </c>
      <c r="C64" s="53">
        <f t="shared" ref="C64:AG64" si="61">+C15+C23+C31+C39+C47+C48+C49+C50+C51+C52+C53+C54+C55+C56+C57+C58+C59+C60+C61+C62+C63</f>
        <v>2153.35</v>
      </c>
      <c r="D64" s="53">
        <f t="shared" si="61"/>
        <v>2627.0895999999998</v>
      </c>
      <c r="E64" s="53">
        <f t="shared" si="61"/>
        <v>3853.24</v>
      </c>
      <c r="F64" s="53">
        <f t="shared" si="61"/>
        <v>670.32999999999993</v>
      </c>
      <c r="G64" s="53">
        <f t="shared" si="61"/>
        <v>116.27</v>
      </c>
      <c r="H64" s="53">
        <f t="shared" si="61"/>
        <v>3614.1512000000002</v>
      </c>
      <c r="I64" s="53">
        <f t="shared" si="61"/>
        <v>3139.6800000000007</v>
      </c>
      <c r="J64" s="53">
        <f t="shared" si="61"/>
        <v>4136.49</v>
      </c>
      <c r="K64" s="53">
        <f t="shared" si="61"/>
        <v>5128.1500000000015</v>
      </c>
      <c r="L64" s="53">
        <f t="shared" si="61"/>
        <v>4242.5556000000006</v>
      </c>
      <c r="M64" s="53">
        <f t="shared" si="61"/>
        <v>2062.58</v>
      </c>
      <c r="N64" s="53">
        <f t="shared" si="61"/>
        <v>1941.55</v>
      </c>
      <c r="O64" s="53">
        <f t="shared" si="61"/>
        <v>2986.1100000000006</v>
      </c>
      <c r="P64" s="53">
        <f t="shared" si="61"/>
        <v>1293.1599999999999</v>
      </c>
      <c r="Q64" s="53">
        <f t="shared" si="61"/>
        <v>542.14</v>
      </c>
      <c r="R64" s="53">
        <f t="shared" si="61"/>
        <v>540.43999999999994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39813.236400000009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D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12 N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764.85</v>
      </c>
      <c r="C67" s="57">
        <f t="shared" ref="C67:L67" si="63">C12</f>
        <v>2151.69</v>
      </c>
      <c r="D67" s="57">
        <f t="shared" si="63"/>
        <v>2598.84</v>
      </c>
      <c r="E67" s="57">
        <f t="shared" si="63"/>
        <v>3847.9</v>
      </c>
      <c r="F67" s="57">
        <f t="shared" si="63"/>
        <v>670.33</v>
      </c>
      <c r="G67" s="57">
        <f t="shared" si="63"/>
        <v>115.72</v>
      </c>
      <c r="H67" s="57">
        <f t="shared" si="63"/>
        <v>3615.51</v>
      </c>
      <c r="I67" s="57">
        <f t="shared" si="63"/>
        <v>3136.49</v>
      </c>
      <c r="J67" s="57">
        <f t="shared" si="63"/>
        <v>4110.0200000000004</v>
      </c>
      <c r="K67" s="57">
        <f t="shared" si="63"/>
        <v>5104.03</v>
      </c>
      <c r="L67" s="57">
        <f t="shared" si="63"/>
        <v>4244.8</v>
      </c>
      <c r="M67" s="57">
        <f t="shared" ref="M67:AG67" si="64">M12</f>
        <v>2062.33</v>
      </c>
      <c r="N67" s="57">
        <f t="shared" si="64"/>
        <v>1940.74</v>
      </c>
      <c r="O67" s="57">
        <f t="shared" si="64"/>
        <v>2986.63</v>
      </c>
      <c r="P67" s="57">
        <f t="shared" si="64"/>
        <v>1296.07</v>
      </c>
      <c r="Q67" s="57">
        <f t="shared" si="64"/>
        <v>540.71</v>
      </c>
      <c r="R67" s="57">
        <f t="shared" si="64"/>
        <v>532.21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39718.869999999995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764.85</v>
      </c>
      <c r="C69" s="59">
        <f t="shared" ref="C69:L69" si="67">+C67+C68</f>
        <v>2151.69</v>
      </c>
      <c r="D69" s="59">
        <f t="shared" si="67"/>
        <v>2598.84</v>
      </c>
      <c r="E69" s="59">
        <f t="shared" si="67"/>
        <v>3847.9</v>
      </c>
      <c r="F69" s="59">
        <f t="shared" si="67"/>
        <v>670.33</v>
      </c>
      <c r="G69" s="59">
        <f t="shared" si="67"/>
        <v>115.72</v>
      </c>
      <c r="H69" s="59">
        <f t="shared" si="67"/>
        <v>3615.51</v>
      </c>
      <c r="I69" s="59">
        <f t="shared" si="67"/>
        <v>3136.49</v>
      </c>
      <c r="J69" s="59">
        <f t="shared" si="67"/>
        <v>4110.0200000000004</v>
      </c>
      <c r="K69" s="59">
        <f t="shared" si="67"/>
        <v>5104.03</v>
      </c>
      <c r="L69" s="59">
        <f t="shared" si="67"/>
        <v>4244.8</v>
      </c>
      <c r="M69" s="59">
        <f t="shared" ref="M69:AG69" si="68">+M67+M68</f>
        <v>2062.33</v>
      </c>
      <c r="N69" s="59">
        <f t="shared" si="68"/>
        <v>1940.74</v>
      </c>
      <c r="O69" s="59">
        <f t="shared" si="68"/>
        <v>2986.63</v>
      </c>
      <c r="P69" s="59">
        <f t="shared" si="68"/>
        <v>1296.07</v>
      </c>
      <c r="Q69" s="59">
        <f t="shared" si="68"/>
        <v>540.71</v>
      </c>
      <c r="R69" s="59">
        <f t="shared" si="68"/>
        <v>532.21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39718.869999999995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1.1000000000000227</v>
      </c>
      <c r="C70" s="57">
        <f t="shared" si="69"/>
        <v>1.6599999999998545</v>
      </c>
      <c r="D70" s="57">
        <f t="shared" si="69"/>
        <v>28.249599999999646</v>
      </c>
      <c r="E70" s="57">
        <f t="shared" si="69"/>
        <v>5.3399999999996908</v>
      </c>
      <c r="F70" s="57">
        <f t="shared" si="69"/>
        <v>0</v>
      </c>
      <c r="G70" s="57">
        <f t="shared" si="69"/>
        <v>0.54999999999999716</v>
      </c>
      <c r="H70" s="57">
        <f t="shared" si="69"/>
        <v>-1.3587999999999738</v>
      </c>
      <c r="I70" s="57">
        <f t="shared" si="69"/>
        <v>3.1900000000009641</v>
      </c>
      <c r="J70" s="57">
        <f t="shared" si="69"/>
        <v>26.469999999999345</v>
      </c>
      <c r="K70" s="57">
        <f t="shared" si="69"/>
        <v>24.12000000000171</v>
      </c>
      <c r="L70" s="57">
        <f t="shared" si="69"/>
        <v>-2.2443999999995867</v>
      </c>
      <c r="M70" s="57">
        <f t="shared" ref="M70:AG70" si="70">+M64-M69</f>
        <v>0.25</v>
      </c>
      <c r="N70" s="57">
        <f t="shared" si="70"/>
        <v>0.80999999999994543</v>
      </c>
      <c r="O70" s="57">
        <f t="shared" si="70"/>
        <v>-0.51999999999952706</v>
      </c>
      <c r="P70" s="57">
        <f t="shared" si="70"/>
        <v>-2.9100000000000819</v>
      </c>
      <c r="Q70" s="57">
        <f t="shared" si="70"/>
        <v>1.42999999999995</v>
      </c>
      <c r="R70" s="57">
        <f t="shared" si="70"/>
        <v>8.2299999999999045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94.36640000000186</v>
      </c>
    </row>
    <row r="71" spans="1:34" ht="101.25" customHeight="1" x14ac:dyDescent="0.25">
      <c r="A71" s="77" t="s">
        <v>96</v>
      </c>
      <c r="B71" s="14"/>
      <c r="C71" s="14"/>
      <c r="D71" s="14" t="s">
        <v>127</v>
      </c>
      <c r="E71" s="14" t="s">
        <v>128</v>
      </c>
      <c r="F71" s="14"/>
      <c r="G71" s="14"/>
      <c r="H71" s="14"/>
      <c r="I71" s="14"/>
      <c r="J71" s="14" t="s">
        <v>129</v>
      </c>
      <c r="K71" s="14" t="s">
        <v>130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8" activePane="bottomRight" state="frozen"/>
      <selection pane="topRight" activeCell="B1" sqref="B1"/>
      <selection pane="bottomLeft" activeCell="A5" sqref="A5"/>
      <selection pane="bottomRight" activeCell="AP58" sqref="AP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1474.73</v>
      </c>
      <c r="C12" s="26">
        <v>3518.51</v>
      </c>
      <c r="D12" s="26">
        <v>1806.66</v>
      </c>
      <c r="E12" s="26">
        <v>3585.92</v>
      </c>
      <c r="F12" s="26">
        <v>1184.96</v>
      </c>
      <c r="G12" s="26">
        <v>2459.58</v>
      </c>
      <c r="H12" s="26">
        <v>2123.56</v>
      </c>
      <c r="I12" s="26">
        <v>97.46</v>
      </c>
      <c r="J12" s="26">
        <v>582.48</v>
      </c>
      <c r="K12" s="26">
        <v>692.43</v>
      </c>
      <c r="L12" s="26">
        <v>1070.55</v>
      </c>
      <c r="M12" s="26">
        <v>2472.25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21069.089999999997</v>
      </c>
      <c r="AI12" s="26">
        <v>20862.68</v>
      </c>
      <c r="AJ12" s="69">
        <f>+AI12-AH12</f>
        <v>-206.40999999999622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50</v>
      </c>
      <c r="C15" s="23">
        <v>32</v>
      </c>
      <c r="D15" s="23">
        <v>26</v>
      </c>
      <c r="E15" s="23">
        <v>0</v>
      </c>
      <c r="F15" s="23">
        <v>87</v>
      </c>
      <c r="G15" s="23">
        <v>120.5</v>
      </c>
      <c r="H15" s="23">
        <v>224</v>
      </c>
      <c r="I15" s="23"/>
      <c r="J15" s="23">
        <v>45.2</v>
      </c>
      <c r="K15" s="23">
        <v>76.5</v>
      </c>
      <c r="L15" s="23">
        <v>78.5</v>
      </c>
      <c r="M15" s="23">
        <v>73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812.7</v>
      </c>
    </row>
    <row r="16" spans="1:36" s="32" customFormat="1" x14ac:dyDescent="0.25">
      <c r="A16" s="30" t="s">
        <v>20</v>
      </c>
      <c r="B16" s="31">
        <v>143</v>
      </c>
      <c r="C16" s="31">
        <v>412</v>
      </c>
      <c r="D16" s="31">
        <v>189</v>
      </c>
      <c r="E16" s="31">
        <v>528</v>
      </c>
      <c r="F16" s="31">
        <v>0</v>
      </c>
      <c r="G16" s="31">
        <v>0</v>
      </c>
      <c r="H16" s="31">
        <v>0</v>
      </c>
      <c r="I16" s="31"/>
      <c r="J16" s="31"/>
      <c r="K16" s="31"/>
      <c r="L16" s="31">
        <v>146</v>
      </c>
      <c r="M16" s="31">
        <v>386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1804</v>
      </c>
      <c r="AJ16" s="70"/>
    </row>
    <row r="17" spans="1:36" s="47" customFormat="1" x14ac:dyDescent="0.25">
      <c r="A17" s="46" t="s">
        <v>27</v>
      </c>
      <c r="B17" s="22">
        <f>B16*$B$8</f>
        <v>634.92000000000007</v>
      </c>
      <c r="C17" s="22">
        <f>C16*$B$8</f>
        <v>1829.2800000000002</v>
      </c>
      <c r="D17" s="22">
        <f t="shared" ref="D17:AG17" si="2">D16*$B$8</f>
        <v>839.16000000000008</v>
      </c>
      <c r="E17" s="22">
        <f t="shared" si="2"/>
        <v>2344.3200000000002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648.24</v>
      </c>
      <c r="M17" s="22">
        <f t="shared" si="2"/>
        <v>1713.8400000000001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8009.76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143</v>
      </c>
      <c r="C22" s="20">
        <f t="shared" ref="C22:AG23" si="5">+C16+C18+C20</f>
        <v>412</v>
      </c>
      <c r="D22" s="20">
        <f t="shared" si="5"/>
        <v>189</v>
      </c>
      <c r="E22" s="20">
        <f t="shared" si="5"/>
        <v>528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146</v>
      </c>
      <c r="M22" s="20">
        <f t="shared" si="5"/>
        <v>386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1804</v>
      </c>
    </row>
    <row r="23" spans="1:36" s="47" customFormat="1" x14ac:dyDescent="0.25">
      <c r="A23" s="48" t="s">
        <v>26</v>
      </c>
      <c r="B23" s="19">
        <f>+B17+B19+B21</f>
        <v>634.92000000000007</v>
      </c>
      <c r="C23" s="19">
        <f t="shared" si="5"/>
        <v>1829.2800000000002</v>
      </c>
      <c r="D23" s="19">
        <f t="shared" si="5"/>
        <v>839.16000000000008</v>
      </c>
      <c r="E23" s="19">
        <f t="shared" si="5"/>
        <v>2344.3200000000002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648.24</v>
      </c>
      <c r="M23" s="19">
        <f t="shared" si="5"/>
        <v>1713.8400000000001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8009.76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31.89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31.89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141.59160000000003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141.59160000000003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31.89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31.89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141.59160000000003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141.59160000000003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619.47</v>
      </c>
      <c r="C49" s="44">
        <v>1233.03</v>
      </c>
      <c r="D49" s="44">
        <v>607.38</v>
      </c>
      <c r="E49" s="44">
        <v>960.06</v>
      </c>
      <c r="F49" s="44">
        <v>901.06</v>
      </c>
      <c r="G49" s="44">
        <v>1452.94</v>
      </c>
      <c r="H49" s="44">
        <v>0</v>
      </c>
      <c r="I49" s="44">
        <v>97.46</v>
      </c>
      <c r="J49" s="44">
        <v>515</v>
      </c>
      <c r="K49" s="44">
        <v>608.79</v>
      </c>
      <c r="L49" s="44">
        <v>308.63</v>
      </c>
      <c r="M49" s="45">
        <v>532.17999999999995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7836.0000000000009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>
        <v>137.4</v>
      </c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137.4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4.6399999999999997</v>
      </c>
      <c r="F52" s="44"/>
      <c r="G52" s="44"/>
      <c r="H52" s="44">
        <v>1400.72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1405.3600000000001</v>
      </c>
    </row>
    <row r="53" spans="1:34" x14ac:dyDescent="0.25">
      <c r="A53" s="17" t="s">
        <v>18</v>
      </c>
      <c r="B53" s="44">
        <v>97.62</v>
      </c>
      <c r="C53" s="44">
        <v>378.46</v>
      </c>
      <c r="D53" s="44">
        <v>172.49</v>
      </c>
      <c r="E53" s="44">
        <v>233.79</v>
      </c>
      <c r="F53" s="44">
        <v>186.53</v>
      </c>
      <c r="G53" s="44">
        <v>670.48</v>
      </c>
      <c r="H53" s="44">
        <v>430.75</v>
      </c>
      <c r="I53" s="44"/>
      <c r="J53" s="44"/>
      <c r="K53" s="44"/>
      <c r="L53" s="44">
        <v>20.67</v>
      </c>
      <c r="M53" s="45">
        <v>155.56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2346.35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8</v>
      </c>
      <c r="L54" s="44">
        <v>0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</v>
      </c>
    </row>
    <row r="55" spans="1:34" x14ac:dyDescent="0.25">
      <c r="A55" s="17" t="s">
        <v>52</v>
      </c>
      <c r="B55" s="44">
        <v>77.44</v>
      </c>
      <c r="C55" s="44">
        <v>49.97</v>
      </c>
      <c r="D55" s="44">
        <v>163.81</v>
      </c>
      <c r="E55" s="44">
        <v>0</v>
      </c>
      <c r="F55" s="44">
        <v>11.36</v>
      </c>
      <c r="G55" s="44">
        <v>78.38</v>
      </c>
      <c r="H55" s="44">
        <v>0</v>
      </c>
      <c r="I55" s="44"/>
      <c r="J55" s="44">
        <v>22.2</v>
      </c>
      <c r="K55" s="44"/>
      <c r="L55" s="44">
        <v>17.010000000000002</v>
      </c>
      <c r="M55" s="45">
        <v>1.46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421.63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4.68</v>
      </c>
      <c r="F58" s="44"/>
      <c r="G58" s="44"/>
      <c r="H58" s="44">
        <v>67.36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72.039999999999992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1479.4500000000003</v>
      </c>
      <c r="C64" s="53">
        <f t="shared" ref="C64:AG64" si="21">+C15+C23+C31+C39+C47+C48+C49+C50+C51+C52+C53+C54+C55+C56+C57+C58+C59+C60+C61+C62+C63</f>
        <v>3522.7400000000002</v>
      </c>
      <c r="D64" s="53">
        <f t="shared" si="21"/>
        <v>1808.84</v>
      </c>
      <c r="E64" s="53">
        <f t="shared" si="21"/>
        <v>3689.0816</v>
      </c>
      <c r="F64" s="53">
        <f t="shared" si="21"/>
        <v>1185.9499999999998</v>
      </c>
      <c r="G64" s="53">
        <f t="shared" si="21"/>
        <v>2459.7000000000003</v>
      </c>
      <c r="H64" s="53">
        <f t="shared" si="21"/>
        <v>2122.8300000000004</v>
      </c>
      <c r="I64" s="53">
        <f t="shared" si="21"/>
        <v>97.46</v>
      </c>
      <c r="J64" s="53">
        <f t="shared" si="21"/>
        <v>582.40000000000009</v>
      </c>
      <c r="K64" s="53">
        <f t="shared" si="21"/>
        <v>693.29</v>
      </c>
      <c r="L64" s="53">
        <f t="shared" si="21"/>
        <v>1073.05</v>
      </c>
      <c r="M64" s="53">
        <f t="shared" si="21"/>
        <v>2476.04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21190.831600000001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1474.73</v>
      </c>
      <c r="C67" s="57">
        <f t="shared" ref="C67:L67" si="23">C12</f>
        <v>3518.51</v>
      </c>
      <c r="D67" s="57">
        <f t="shared" si="23"/>
        <v>1806.66</v>
      </c>
      <c r="E67" s="57">
        <f t="shared" si="23"/>
        <v>3585.92</v>
      </c>
      <c r="F67" s="57">
        <f t="shared" si="23"/>
        <v>1184.96</v>
      </c>
      <c r="G67" s="57">
        <f t="shared" si="23"/>
        <v>2459.58</v>
      </c>
      <c r="H67" s="57">
        <f t="shared" si="23"/>
        <v>2123.56</v>
      </c>
      <c r="I67" s="57">
        <f t="shared" si="23"/>
        <v>97.46</v>
      </c>
      <c r="J67" s="57">
        <f t="shared" si="23"/>
        <v>582.48</v>
      </c>
      <c r="K67" s="57">
        <f t="shared" si="23"/>
        <v>692.43</v>
      </c>
      <c r="L67" s="57">
        <f t="shared" si="23"/>
        <v>1070.55</v>
      </c>
      <c r="M67" s="57">
        <f t="shared" si="22"/>
        <v>2472.25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21069.089999999997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1474.73</v>
      </c>
      <c r="C69" s="59">
        <f t="shared" ref="C69:AG69" si="25">+C67+C68</f>
        <v>3518.51</v>
      </c>
      <c r="D69" s="59">
        <f t="shared" si="25"/>
        <v>1806.66</v>
      </c>
      <c r="E69" s="59">
        <f t="shared" si="25"/>
        <v>3585.92</v>
      </c>
      <c r="F69" s="59">
        <f t="shared" si="25"/>
        <v>1184.96</v>
      </c>
      <c r="G69" s="59">
        <f t="shared" si="25"/>
        <v>2459.58</v>
      </c>
      <c r="H69" s="59">
        <f t="shared" si="25"/>
        <v>2123.56</v>
      </c>
      <c r="I69" s="59">
        <f t="shared" si="25"/>
        <v>97.46</v>
      </c>
      <c r="J69" s="59">
        <f t="shared" si="25"/>
        <v>582.48</v>
      </c>
      <c r="K69" s="59">
        <f t="shared" si="25"/>
        <v>692.43</v>
      </c>
      <c r="L69" s="59">
        <f t="shared" si="25"/>
        <v>1070.55</v>
      </c>
      <c r="M69" s="59">
        <f t="shared" si="25"/>
        <v>2472.25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21069.089999999997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4.7200000000002547</v>
      </c>
      <c r="C70" s="57">
        <f t="shared" si="26"/>
        <v>4.2300000000000182</v>
      </c>
      <c r="D70" s="57">
        <f t="shared" si="26"/>
        <v>2.1799999999998363</v>
      </c>
      <c r="E70" s="57">
        <f t="shared" si="26"/>
        <v>103.16159999999991</v>
      </c>
      <c r="F70" s="57">
        <f t="shared" si="26"/>
        <v>0.98999999999978172</v>
      </c>
      <c r="G70" s="57">
        <f t="shared" si="26"/>
        <v>0.12000000000034561</v>
      </c>
      <c r="H70" s="57">
        <f t="shared" si="26"/>
        <v>-0.72999999999956344</v>
      </c>
      <c r="I70" s="57">
        <f t="shared" si="26"/>
        <v>0</v>
      </c>
      <c r="J70" s="57">
        <f t="shared" si="26"/>
        <v>-7.999999999992724E-2</v>
      </c>
      <c r="K70" s="57">
        <f t="shared" si="26"/>
        <v>0.86000000000001364</v>
      </c>
      <c r="L70" s="57">
        <f t="shared" si="26"/>
        <v>2.5</v>
      </c>
      <c r="M70" s="57">
        <f t="shared" si="26"/>
        <v>3.7899999999999636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121.74160000000063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E26" sqref="AE2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1106.49</v>
      </c>
      <c r="C12" s="26">
        <v>3093.94</v>
      </c>
      <c r="D12" s="26">
        <v>1116.28</v>
      </c>
      <c r="E12" s="26">
        <v>1711.88</v>
      </c>
      <c r="F12" s="26">
        <v>267.25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7295.84</v>
      </c>
      <c r="AI12" s="26">
        <v>7234.24</v>
      </c>
      <c r="AJ12" s="69">
        <f>+AI12-AH12</f>
        <v>-61.600000000000364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68</v>
      </c>
      <c r="E15" s="23">
        <v>148</v>
      </c>
      <c r="F15" s="23">
        <v>5.5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221.5</v>
      </c>
    </row>
    <row r="16" spans="1:36" s="32" customFormat="1" x14ac:dyDescent="0.25">
      <c r="A16" s="30" t="s">
        <v>20</v>
      </c>
      <c r="B16" s="31">
        <v>130</v>
      </c>
      <c r="C16" s="31">
        <v>412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542</v>
      </c>
      <c r="AJ16" s="70"/>
    </row>
    <row r="17" spans="1:36" s="47" customFormat="1" x14ac:dyDescent="0.25">
      <c r="A17" s="46" t="s">
        <v>27</v>
      </c>
      <c r="B17" s="22">
        <f>B16*$B$8</f>
        <v>577.20000000000005</v>
      </c>
      <c r="C17" s="22">
        <f>C16*$B$8</f>
        <v>1829.2800000000002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2406.4800000000005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130</v>
      </c>
      <c r="C22" s="20">
        <f t="shared" ref="C22:AG23" si="5">+C16+C18+C20</f>
        <v>412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542</v>
      </c>
    </row>
    <row r="23" spans="1:36" s="47" customFormat="1" x14ac:dyDescent="0.25">
      <c r="A23" s="48" t="s">
        <v>26</v>
      </c>
      <c r="B23" s="19">
        <f>+B17+B19+B21</f>
        <v>577.20000000000005</v>
      </c>
      <c r="C23" s="19">
        <f t="shared" si="5"/>
        <v>1829.2800000000002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2406.4800000000005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</v>
      </c>
    </row>
    <row r="33" spans="1:34" s="47" customFormat="1" x14ac:dyDescent="0.25">
      <c r="A33" s="46" t="s">
        <v>35</v>
      </c>
      <c r="B33" s="22">
        <f>B32*$B$8</f>
        <v>31.080000000000002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31.080000000000002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7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</v>
      </c>
    </row>
    <row r="39" spans="1:34" s="47" customFormat="1" x14ac:dyDescent="0.25">
      <c r="A39" s="48" t="s">
        <v>42</v>
      </c>
      <c r="B39" s="19">
        <f>+B33+B35+B37</f>
        <v>31.080000000000002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31.080000000000002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410.88</v>
      </c>
      <c r="C49" s="44">
        <v>980.16</v>
      </c>
      <c r="D49" s="44">
        <v>758.02</v>
      </c>
      <c r="E49" s="44">
        <v>1223.57</v>
      </c>
      <c r="F49" s="44">
        <v>214.53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3587.1600000000003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92.97</v>
      </c>
      <c r="C53" s="44">
        <v>154.88999999999999</v>
      </c>
      <c r="D53" s="44">
        <v>129.16999999999999</v>
      </c>
      <c r="E53" s="44">
        <v>260.77999999999997</v>
      </c>
      <c r="F53" s="44">
        <v>47.02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684.82999999999993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169.24</v>
      </c>
      <c r="D55" s="44">
        <v>162.18</v>
      </c>
      <c r="E55" s="44">
        <v>79.44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410.86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1112.1300000000001</v>
      </c>
      <c r="C64" s="53">
        <f t="shared" ref="C64:AG64" si="21">+C15+C23+C31+C39+C47+C48+C49+C50+C51+C52+C53+C54+C55+C56+C57+C58+C59+C60+C61+C62+C63</f>
        <v>3133.5699999999997</v>
      </c>
      <c r="D64" s="53">
        <f t="shared" si="21"/>
        <v>1117.3699999999999</v>
      </c>
      <c r="E64" s="53">
        <f t="shared" si="21"/>
        <v>1711.79</v>
      </c>
      <c r="F64" s="53">
        <f t="shared" si="21"/>
        <v>267.05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7341.91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1106.49</v>
      </c>
      <c r="C67" s="57">
        <f t="shared" ref="C67:L67" si="23">C12</f>
        <v>3093.94</v>
      </c>
      <c r="D67" s="57">
        <f t="shared" si="23"/>
        <v>1116.28</v>
      </c>
      <c r="E67" s="57">
        <f t="shared" si="23"/>
        <v>1711.88</v>
      </c>
      <c r="F67" s="57">
        <f t="shared" si="23"/>
        <v>267.25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7295.84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1106.49</v>
      </c>
      <c r="C69" s="59">
        <f t="shared" ref="C69:AG69" si="25">+C67+C68</f>
        <v>3093.94</v>
      </c>
      <c r="D69" s="59">
        <f t="shared" si="25"/>
        <v>1116.28</v>
      </c>
      <c r="E69" s="59">
        <f t="shared" si="25"/>
        <v>1711.88</v>
      </c>
      <c r="F69" s="59">
        <f t="shared" si="25"/>
        <v>267.25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7295.84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5.6400000000001</v>
      </c>
      <c r="C70" s="57">
        <f t="shared" si="26"/>
        <v>39.629999999999654</v>
      </c>
      <c r="D70" s="57">
        <f t="shared" si="26"/>
        <v>1.0899999999999181</v>
      </c>
      <c r="E70" s="57">
        <f t="shared" si="26"/>
        <v>-9.0000000000145519E-2</v>
      </c>
      <c r="F70" s="57">
        <f t="shared" si="26"/>
        <v>-0.19999999999998863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46.069999999999538</v>
      </c>
    </row>
    <row r="71" spans="1:34" ht="95.25" customHeight="1" x14ac:dyDescent="0.25">
      <c r="A71" s="77" t="s">
        <v>96</v>
      </c>
      <c r="B71" s="14" t="s">
        <v>125</v>
      </c>
      <c r="C71" s="14" t="s">
        <v>126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59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2022.25</v>
      </c>
      <c r="C12" s="26">
        <v>3155.96</v>
      </c>
      <c r="D12" s="26">
        <v>1012.95</v>
      </c>
      <c r="E12" s="26">
        <v>45.97</v>
      </c>
      <c r="F12" s="26">
        <v>609.87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6847</v>
      </c>
      <c r="AI12" s="26">
        <v>6796.87</v>
      </c>
      <c r="AJ12" s="69">
        <f>+AI12-AH12</f>
        <v>-50.130000000000109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148.5</v>
      </c>
      <c r="C15" s="23">
        <v>166.5</v>
      </c>
      <c r="D15" s="23">
        <v>188.5</v>
      </c>
      <c r="E15" s="23">
        <v>7.5</v>
      </c>
      <c r="F15" s="23">
        <v>196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707</v>
      </c>
    </row>
    <row r="16" spans="1:36" s="32" customFormat="1" x14ac:dyDescent="0.25">
      <c r="A16" s="30" t="s">
        <v>20</v>
      </c>
      <c r="B16" s="31">
        <v>183</v>
      </c>
      <c r="C16" s="31">
        <v>241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424</v>
      </c>
      <c r="AJ16" s="70"/>
    </row>
    <row r="17" spans="1:36" s="47" customFormat="1" x14ac:dyDescent="0.25">
      <c r="A17" s="46" t="s">
        <v>27</v>
      </c>
      <c r="B17" s="22">
        <f>B16*$B$8</f>
        <v>812.5200000000001</v>
      </c>
      <c r="C17" s="22">
        <f>C16*$B$8</f>
        <v>1070.0400000000002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1882.5600000000004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183</v>
      </c>
      <c r="C22" s="20">
        <f t="shared" ref="C22:AG23" si="5">+C16+C18+C20</f>
        <v>241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424</v>
      </c>
    </row>
    <row r="23" spans="1:36" s="47" customFormat="1" x14ac:dyDescent="0.25">
      <c r="A23" s="48" t="s">
        <v>26</v>
      </c>
      <c r="B23" s="19">
        <f>+B17+B19+B21</f>
        <v>812.5200000000001</v>
      </c>
      <c r="C23" s="19">
        <f t="shared" si="5"/>
        <v>1070.0400000000002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1882.5600000000004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11.1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11.1</v>
      </c>
    </row>
    <row r="33" spans="1:34" s="47" customFormat="1" x14ac:dyDescent="0.25">
      <c r="A33" s="46" t="s">
        <v>35</v>
      </c>
      <c r="B33" s="22">
        <f>B32*$B$8</f>
        <v>49.284000000000006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49.284000000000006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11.1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11.1</v>
      </c>
    </row>
    <row r="39" spans="1:34" s="47" customFormat="1" x14ac:dyDescent="0.25">
      <c r="A39" s="48" t="s">
        <v>42</v>
      </c>
      <c r="B39" s="19">
        <f>+B33+B35+B37</f>
        <v>49.284000000000006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49.284000000000006</v>
      </c>
    </row>
    <row r="40" spans="1:34" x14ac:dyDescent="0.25">
      <c r="A40" s="13" t="s">
        <v>43</v>
      </c>
      <c r="B40" s="36">
        <v>18.41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18.41</v>
      </c>
    </row>
    <row r="41" spans="1:34" s="47" customFormat="1" x14ac:dyDescent="0.25">
      <c r="A41" s="46" t="s">
        <v>44</v>
      </c>
      <c r="B41" s="22">
        <f>B40*$B$8</f>
        <v>81.740400000000008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81.740400000000008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18.41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18.41</v>
      </c>
    </row>
    <row r="47" spans="1:34" s="47" customFormat="1" x14ac:dyDescent="0.25">
      <c r="A47" s="48" t="s">
        <v>48</v>
      </c>
      <c r="B47" s="19">
        <f>+B41+B43+B45</f>
        <v>81.740400000000008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81.740400000000008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425.94</v>
      </c>
      <c r="C49" s="44">
        <v>810.02</v>
      </c>
      <c r="D49" s="44">
        <v>425.96</v>
      </c>
      <c r="E49" s="44">
        <v>3.15</v>
      </c>
      <c r="F49" s="44">
        <v>147.38999999999999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1812.46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494.12</v>
      </c>
      <c r="C53" s="44">
        <v>1084.42</v>
      </c>
      <c r="D53" s="44">
        <v>376.14</v>
      </c>
      <c r="E53" s="44">
        <v>36.479999999999997</v>
      </c>
      <c r="F53" s="44">
        <v>266.67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2257.83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9.2200000000000006</v>
      </c>
      <c r="C55" s="44">
        <v>26.77</v>
      </c>
      <c r="D55" s="44">
        <v>22.11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58.1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2021.3244000000002</v>
      </c>
      <c r="C64" s="53">
        <f t="shared" ref="C64:AG64" si="21">+C15+C23+C31+C39+C47+C48+C49+C50+C51+C52+C53+C54+C55+C56+C57+C58+C59+C60+C61+C62+C63</f>
        <v>3157.7500000000005</v>
      </c>
      <c r="D64" s="53">
        <f t="shared" si="21"/>
        <v>1012.71</v>
      </c>
      <c r="E64" s="53">
        <f t="shared" si="21"/>
        <v>47.129999999999995</v>
      </c>
      <c r="F64" s="53">
        <f t="shared" si="21"/>
        <v>610.05999999999995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6848.974400000001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2022.25</v>
      </c>
      <c r="C67" s="57">
        <f t="shared" ref="C67:L67" si="23">C12</f>
        <v>3155.96</v>
      </c>
      <c r="D67" s="57">
        <f t="shared" si="23"/>
        <v>1012.95</v>
      </c>
      <c r="E67" s="57">
        <f t="shared" si="23"/>
        <v>45.97</v>
      </c>
      <c r="F67" s="57">
        <f t="shared" si="23"/>
        <v>609.87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6847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2022.25</v>
      </c>
      <c r="C69" s="59">
        <f t="shared" ref="C69:AG69" si="25">+C67+C68</f>
        <v>3155.96</v>
      </c>
      <c r="D69" s="59">
        <f t="shared" si="25"/>
        <v>1012.95</v>
      </c>
      <c r="E69" s="59">
        <f t="shared" si="25"/>
        <v>45.97</v>
      </c>
      <c r="F69" s="59">
        <f t="shared" si="25"/>
        <v>609.87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6847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-0.92559999999980391</v>
      </c>
      <c r="C70" s="57">
        <f t="shared" si="26"/>
        <v>1.7900000000004184</v>
      </c>
      <c r="D70" s="57">
        <f t="shared" si="26"/>
        <v>-0.24000000000000909</v>
      </c>
      <c r="E70" s="57">
        <f t="shared" si="26"/>
        <v>1.1599999999999966</v>
      </c>
      <c r="F70" s="57">
        <f t="shared" si="26"/>
        <v>0.18999999999994088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1.9744000000005428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D70" sqref="D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1090.29</v>
      </c>
      <c r="C12" s="26">
        <v>1293.19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2383.48</v>
      </c>
      <c r="AI12" s="26">
        <v>2365.1</v>
      </c>
      <c r="AJ12" s="69">
        <f>+AI12-AH12</f>
        <v>-18.380000000000109</v>
      </c>
    </row>
    <row r="13" spans="1:36" ht="19.5" customHeight="1" x14ac:dyDescent="0.25">
      <c r="A13" s="25" t="s">
        <v>117</v>
      </c>
      <c r="B13" s="26">
        <v>8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14</v>
      </c>
      <c r="AI13" s="26" t="s">
        <v>124</v>
      </c>
      <c r="AJ13" s="69" t="e">
        <f>+AI13-AH13</f>
        <v>#VALUE!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8.5</v>
      </c>
      <c r="C15" s="23">
        <v>9.1999999999999993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17.7</v>
      </c>
    </row>
    <row r="16" spans="1:36" s="32" customFormat="1" x14ac:dyDescent="0.25">
      <c r="A16" s="30" t="s">
        <v>20</v>
      </c>
      <c r="B16" s="31">
        <v>46</v>
      </c>
      <c r="C16" s="31">
        <v>115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161</v>
      </c>
      <c r="AJ16" s="70"/>
    </row>
    <row r="17" spans="1:36" s="47" customFormat="1" x14ac:dyDescent="0.25">
      <c r="A17" s="46" t="s">
        <v>27</v>
      </c>
      <c r="B17" s="22">
        <f>B16*$B$8</f>
        <v>204.24</v>
      </c>
      <c r="C17" s="22">
        <f>C16*$B$8</f>
        <v>510.6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714.84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115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161</v>
      </c>
    </row>
    <row r="23" spans="1:36" s="47" customFormat="1" x14ac:dyDescent="0.25">
      <c r="A23" s="48" t="s">
        <v>26</v>
      </c>
      <c r="B23" s="19">
        <f>+B17+B19+B21</f>
        <v>204.24</v>
      </c>
      <c r="C23" s="19">
        <f t="shared" si="5"/>
        <v>510.6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714.84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835.54</v>
      </c>
      <c r="C49" s="44">
        <v>592.49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1428.03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22.07</v>
      </c>
      <c r="C53" s="44">
        <v>130.16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152.22999999999999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28.02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28.02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58.74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58.74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1098.3699999999999</v>
      </c>
      <c r="C64" s="53">
        <f t="shared" ref="C64:AG64" si="21">+C15+C23+C31+C39+C47+C48+C49+C50+C51+C52+C53+C54+C55+C56+C57+C58+C59+C60+C61+C62+C63</f>
        <v>1301.19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2399.56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1090.29</v>
      </c>
      <c r="C67" s="57">
        <f t="shared" ref="C67:L67" si="23">C12</f>
        <v>1293.19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2383.48</v>
      </c>
    </row>
    <row r="68" spans="1:34" s="47" customFormat="1" x14ac:dyDescent="0.25">
      <c r="A68" s="58" t="s">
        <v>93</v>
      </c>
      <c r="B68" s="59">
        <f t="shared" ref="B68:AG68" si="24">+B13+B14</f>
        <v>8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14</v>
      </c>
    </row>
    <row r="69" spans="1:34" s="47" customFormat="1" x14ac:dyDescent="0.25">
      <c r="A69" s="58" t="s">
        <v>94</v>
      </c>
      <c r="B69" s="59">
        <f>+B67+B68</f>
        <v>1098.29</v>
      </c>
      <c r="C69" s="59">
        <f t="shared" ref="C69:AG69" si="25">+C67+C68</f>
        <v>1299.19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2397.48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7.999999999992724E-2</v>
      </c>
      <c r="C70" s="57">
        <f t="shared" si="26"/>
        <v>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2.0799999999999272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0" sqref="AH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420.32</v>
      </c>
      <c r="C12" s="26">
        <v>1157.3499999999999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1577.6699999999998</v>
      </c>
      <c r="AI12" s="26">
        <v>1577.67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52</v>
      </c>
      <c r="C15" s="23">
        <v>22.5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74.5</v>
      </c>
    </row>
    <row r="16" spans="1:36" s="32" customFormat="1" x14ac:dyDescent="0.25">
      <c r="A16" s="30" t="s">
        <v>20</v>
      </c>
      <c r="B16" s="31">
        <v>24</v>
      </c>
      <c r="C16" s="31">
        <v>106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130</v>
      </c>
      <c r="AJ16" s="70"/>
    </row>
    <row r="17" spans="1:36" s="47" customFormat="1" x14ac:dyDescent="0.25">
      <c r="A17" s="46" t="s">
        <v>27</v>
      </c>
      <c r="B17" s="22">
        <f>B16*$B$8</f>
        <v>106.56</v>
      </c>
      <c r="C17" s="22">
        <f>C16*$B$8</f>
        <v>470.64000000000004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577.20000000000005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</v>
      </c>
      <c r="C22" s="20">
        <f t="shared" ref="C22:AG23" si="5">+C16+C18+C20</f>
        <v>106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130</v>
      </c>
    </row>
    <row r="23" spans="1:36" s="47" customFormat="1" x14ac:dyDescent="0.25">
      <c r="A23" s="48" t="s">
        <v>26</v>
      </c>
      <c r="B23" s="19">
        <f>+B17+B19+B21</f>
        <v>106.56</v>
      </c>
      <c r="C23" s="19">
        <f t="shared" si="5"/>
        <v>470.64000000000004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577.20000000000005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221.45</v>
      </c>
      <c r="C49" s="44">
        <v>647.86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869.31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25.19</v>
      </c>
      <c r="C53" s="44">
        <v>15.47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40.660000000000004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17.23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17.23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422.43</v>
      </c>
      <c r="C64" s="53">
        <f t="shared" ref="C64:AG64" si="21">+C15+C23+C31+C39+C47+C48+C49+C50+C51+C52+C53+C54+C55+C56+C57+C58+C59+C60+C61+C62+C63</f>
        <v>1156.47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1578.9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420.32</v>
      </c>
      <c r="C67" s="57">
        <f t="shared" ref="C67:L67" si="23">C12</f>
        <v>1157.3499999999999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1577.6699999999998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420.32</v>
      </c>
      <c r="C69" s="59">
        <f t="shared" ref="C69:AG69" si="25">+C67+C68</f>
        <v>1157.3499999999999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1577.6699999999998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2.1100000000000136</v>
      </c>
      <c r="C70" s="57">
        <f t="shared" si="26"/>
        <v>-0.87999999999988177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1.2300000000001319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1421.1</v>
      </c>
      <c r="C12" s="26">
        <v>537.80999999999995</v>
      </c>
      <c r="D12" s="26">
        <v>1402.2</v>
      </c>
      <c r="E12" s="26">
        <v>2298.29</v>
      </c>
      <c r="F12" s="26">
        <v>2980.87</v>
      </c>
      <c r="G12" s="26">
        <v>1216.19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9856.4600000000009</v>
      </c>
      <c r="AI12" s="26">
        <v>9770.59</v>
      </c>
      <c r="AJ12" s="69">
        <f>+AI12-AH12</f>
        <v>-85.8700000000008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181</v>
      </c>
      <c r="C15" s="23">
        <v>16.5</v>
      </c>
      <c r="D15" s="23">
        <v>129.5</v>
      </c>
      <c r="E15" s="23">
        <v>99</v>
      </c>
      <c r="F15" s="23">
        <v>44.5</v>
      </c>
      <c r="G15" s="23">
        <v>206.5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677</v>
      </c>
    </row>
    <row r="16" spans="1:36" s="32" customFormat="1" x14ac:dyDescent="0.25">
      <c r="A16" s="30" t="s">
        <v>20</v>
      </c>
      <c r="B16" s="31">
        <v>78</v>
      </c>
      <c r="C16" s="31">
        <v>30</v>
      </c>
      <c r="D16" s="31">
        <v>52</v>
      </c>
      <c r="E16" s="31">
        <v>259</v>
      </c>
      <c r="F16" s="31">
        <v>279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698</v>
      </c>
      <c r="AJ16" s="70"/>
    </row>
    <row r="17" spans="1:36" s="47" customFormat="1" x14ac:dyDescent="0.25">
      <c r="A17" s="46" t="s">
        <v>27</v>
      </c>
      <c r="B17" s="22">
        <f>B16*$B$8</f>
        <v>346.32000000000005</v>
      </c>
      <c r="C17" s="22">
        <f>C16*$B$8</f>
        <v>133.20000000000002</v>
      </c>
      <c r="D17" s="22">
        <f t="shared" ref="D17:AG17" si="2">D16*$B$8</f>
        <v>230.88000000000002</v>
      </c>
      <c r="E17" s="22">
        <f t="shared" si="2"/>
        <v>1149.96</v>
      </c>
      <c r="F17" s="22">
        <f t="shared" si="2"/>
        <v>1238.7600000000002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3099.1200000000003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78</v>
      </c>
      <c r="C22" s="20">
        <f t="shared" ref="C22:AG23" si="5">+C16+C18+C20</f>
        <v>30</v>
      </c>
      <c r="D22" s="20">
        <f t="shared" si="5"/>
        <v>52</v>
      </c>
      <c r="E22" s="20">
        <f t="shared" si="5"/>
        <v>259</v>
      </c>
      <c r="F22" s="20">
        <f t="shared" si="5"/>
        <v>279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698</v>
      </c>
    </row>
    <row r="23" spans="1:36" s="47" customFormat="1" x14ac:dyDescent="0.25">
      <c r="A23" s="48" t="s">
        <v>26</v>
      </c>
      <c r="B23" s="19">
        <f>+B17+B19+B21</f>
        <v>346.32000000000005</v>
      </c>
      <c r="C23" s="19">
        <f t="shared" si="5"/>
        <v>133.20000000000002</v>
      </c>
      <c r="D23" s="19">
        <f t="shared" si="5"/>
        <v>230.88000000000002</v>
      </c>
      <c r="E23" s="19">
        <f t="shared" si="5"/>
        <v>1149.96</v>
      </c>
      <c r="F23" s="19">
        <f t="shared" si="5"/>
        <v>1238.7600000000002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3099.1200000000003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49.94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49.94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221.7336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221.7336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49.94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49.94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221.7336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221.7336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558.66999999999996</v>
      </c>
      <c r="C49" s="44">
        <v>131.86000000000001</v>
      </c>
      <c r="D49" s="44"/>
      <c r="E49" s="44"/>
      <c r="F49" s="44"/>
      <c r="G49" s="44">
        <v>1010.78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1701.31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769.81</v>
      </c>
      <c r="E52" s="44">
        <v>655.09</v>
      </c>
      <c r="F52" s="44">
        <v>995.54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2420.44</v>
      </c>
    </row>
    <row r="53" spans="1:34" x14ac:dyDescent="0.25">
      <c r="A53" s="17" t="s">
        <v>18</v>
      </c>
      <c r="B53" s="44">
        <v>337.98</v>
      </c>
      <c r="C53" s="44">
        <v>34.44</v>
      </c>
      <c r="D53" s="44">
        <v>272.77999999999997</v>
      </c>
      <c r="E53" s="44">
        <v>399.13</v>
      </c>
      <c r="F53" s="44">
        <v>743.75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1788.08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1423.97</v>
      </c>
      <c r="C64" s="53">
        <f t="shared" ref="C64:AG64" si="21">+C15+C23+C31+C39+C47+C48+C49+C50+C51+C52+C53+C54+C55+C56+C57+C58+C59+C60+C61+C62+C63</f>
        <v>537.73360000000002</v>
      </c>
      <c r="D64" s="53">
        <f t="shared" si="21"/>
        <v>1402.97</v>
      </c>
      <c r="E64" s="53">
        <f t="shared" si="21"/>
        <v>2303.1800000000003</v>
      </c>
      <c r="F64" s="53">
        <f t="shared" si="21"/>
        <v>3022.55</v>
      </c>
      <c r="G64" s="53">
        <f t="shared" si="21"/>
        <v>1217.28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9907.6836000000021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1421.1</v>
      </c>
      <c r="C67" s="57">
        <f t="shared" ref="C67:L67" si="23">C12</f>
        <v>537.80999999999995</v>
      </c>
      <c r="D67" s="57">
        <f t="shared" si="23"/>
        <v>1402.2</v>
      </c>
      <c r="E67" s="57">
        <f t="shared" si="23"/>
        <v>2298.29</v>
      </c>
      <c r="F67" s="57">
        <f t="shared" si="23"/>
        <v>2980.87</v>
      </c>
      <c r="G67" s="57">
        <f t="shared" si="23"/>
        <v>1216.19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9856.4600000000009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1421.1</v>
      </c>
      <c r="C69" s="59">
        <f t="shared" ref="C69:AG69" si="25">+C67+C68</f>
        <v>537.80999999999995</v>
      </c>
      <c r="D69" s="59">
        <f t="shared" si="25"/>
        <v>1402.2</v>
      </c>
      <c r="E69" s="59">
        <f t="shared" si="25"/>
        <v>2298.29</v>
      </c>
      <c r="F69" s="59">
        <f t="shared" si="25"/>
        <v>2980.87</v>
      </c>
      <c r="G69" s="59">
        <f t="shared" si="25"/>
        <v>1216.19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9856.4600000000009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2.8700000000001182</v>
      </c>
      <c r="C70" s="57">
        <f t="shared" si="26"/>
        <v>-7.639999999992142E-2</v>
      </c>
      <c r="D70" s="57">
        <f t="shared" si="26"/>
        <v>0.76999999999998181</v>
      </c>
      <c r="E70" s="57">
        <f t="shared" si="26"/>
        <v>4.8900000000003274</v>
      </c>
      <c r="F70" s="57">
        <f t="shared" si="26"/>
        <v>41.680000000000291</v>
      </c>
      <c r="G70" s="57">
        <f t="shared" si="26"/>
        <v>1.0899999999999181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51.223600000000715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2022-04-21T13:48:50Z</dcterms:modified>
</cp:coreProperties>
</file>