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xr:revisionPtr revIDLastSave="0" documentId="13_ncr:1_{944ED577-A35F-4603-9527-7643AA8E5EE9}" xr6:coauthVersionLast="47" xr6:coauthVersionMax="47" xr10:uidLastSave="{00000000-0000-0000-0000-000000000000}"/>
  <bookViews>
    <workbookView xWindow="-120" yWindow="-120" windowWidth="15600" windowHeight="11160" firstSheet="6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L31" i="149"/>
  <c r="T31" i="149"/>
  <c r="AF31" i="149"/>
  <c r="D31" i="150"/>
  <c r="H31" i="150"/>
  <c r="L31" i="150"/>
  <c r="P31" i="150"/>
  <c r="X31" i="150"/>
  <c r="AF31" i="150"/>
  <c r="H31" i="149"/>
  <c r="P31" i="149"/>
  <c r="X31" i="149"/>
  <c r="AB31" i="149"/>
  <c r="T31" i="150"/>
  <c r="AB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H64" i="152"/>
  <c r="H70" i="152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C69" i="146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D39" i="40"/>
  <c r="AG23" i="40"/>
  <c r="Y23" i="40"/>
  <c r="U23" i="40"/>
  <c r="T47" i="40"/>
  <c r="AE39" i="40"/>
  <c r="AA39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Q39" i="40" l="1"/>
  <c r="Y64" i="40"/>
  <c r="Y70" i="40" s="1"/>
  <c r="AB64" i="40"/>
  <c r="AB70" i="40" s="1"/>
  <c r="V64" i="40"/>
  <c r="V70" i="40" s="1"/>
  <c r="M39" i="40"/>
  <c r="H69" i="40"/>
  <c r="D69" i="40"/>
  <c r="C69" i="40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P64" i="40" s="1"/>
  <c r="P70" i="40" s="1"/>
  <c r="O23" i="40"/>
  <c r="N23" i="40"/>
  <c r="M23" i="40"/>
  <c r="M64" i="40" s="1"/>
  <c r="M70" i="40" s="1"/>
  <c r="R64" i="40" l="1"/>
  <c r="R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G31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B38" i="40"/>
  <c r="E23" i="40" l="1"/>
  <c r="L39" i="40"/>
  <c r="D39" i="40"/>
  <c r="I47" i="40"/>
  <c r="E47" i="40"/>
  <c r="I31" i="40"/>
  <c r="E31" i="40"/>
  <c r="F39" i="40"/>
  <c r="K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<sst xmlns="http://schemas.openxmlformats.org/spreadsheetml/2006/main" count="754" uniqueCount="135">
  <si>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</si>
  <si>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</si>
  <si>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</si>
  <si>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</si>
  <si>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</si>
  <si>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</si>
  <si>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</si>
  <si>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</si>
  <si>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</si>
  <si>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</si>
  <si>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</si>
  <si>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</si>
  <si>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</si>
  <si>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</si>
  <si>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</si>
  <si>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</si>
  <si>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</si>
  <si>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</si>
  <si>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</si>
  <si>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</si>
  <si>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</si>
  <si>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</si>
  <si>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</si>
  <si>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</si>
  <si>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</si>
  <si>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</si>
  <si>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</si>
  <si>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</si>
  <si>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</si>
  <si>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</si>
  <si>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</si>
  <si>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</si>
  <si>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</si>
  <si>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</si>
  <si>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</si>
  <si>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</si>
  <si>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</si>
  <si>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</si>
  <si>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</si>
  <si>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</si>
  <si>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</si>
  <si>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</si>
  <si>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</si>
  <si>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</si>
  <si>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</si>
  <si>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</si>
  <si>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</si>
  <si>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</si>
  <si>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</si>
  <si>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</si>
  <si>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</si>
  <si>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</si>
  <si>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</si>
  <si>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</si>
  <si>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</si>
  <si>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</si>
  <si>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</si>
  <si>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</si>
  <si>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</si>
  <si>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</si>
  <si>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</si>
  <si>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</si>
  <si>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</si>
  <si>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</si>
  <si>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</si>
  <si>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</si>
  <si>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</si>
  <si>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</si>
  <si>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</si>
  <si>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</si>
  <si>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</si>
  <si>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</si>
  <si>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</si>
  <si>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</si>
  <si>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</si>
  <si>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</si>
  <si>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</si>
  <si>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</si>
  <si>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</si>
  <si>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</si>
  <si>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</si>
  <si>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</si>
  <si>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</si>
  <si>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</si>
  <si>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</si>
  <si>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</si>
  <si>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</si>
  <si>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</si>
  <si>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</si>
  <si>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</si>
  <si>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</si>
  <si>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</si>
  <si>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</si>
  <si>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</si>
  <si>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</si>
  <si>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</si>
  <si>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</si>
  <si>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</si>
  <si>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</si>
  <si>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</si>
  <si>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</si>
  <si>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</si>
  <si>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</si>
  <si>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</si>
  <si>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</si>
  <si>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</si>
  <si>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</si>
  <si>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</si>
  <si>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</si>
  <si>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</si>
  <si>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</si>
  <si>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</si>
  <si>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</si>
  <si>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</si>
  <si>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</si>
  <si>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</si>
  <si>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</si>
  <si>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</si>
  <si>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</si>
  <si>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</si>
  <si>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</si>
  <si>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</si>
  <si>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</si>
  <si>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5F/C</t>
  </si>
  <si>
    <t>134.50F/C</t>
  </si>
  <si>
    <t>130.50F/C</t>
  </si>
  <si>
    <t>SOBRANTE DE 15$ 41.50F/C</t>
  </si>
  <si>
    <t>MAL REGISTRO DE PAYPAL X $</t>
  </si>
  <si>
    <t>3F/C</t>
  </si>
  <si>
    <t>4.50F/C</t>
  </si>
  <si>
    <t>22F/C</t>
  </si>
  <si>
    <t>11.50F/C</t>
  </si>
  <si>
    <t>15.30F/C</t>
  </si>
  <si>
    <t>44.80C/F</t>
  </si>
  <si>
    <t>MALREGISTRO DE 7792$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</si>
</sst>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17" fontId="0" fillId="0" borderId="2" xfId="0" applyNumberFormat="1" applyBorder="1" applyAlignment="1" applyProtection="1">
      <alignment horizontal="left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54749.2</v>
      </c>
      <c r="C2" s="43">
        <f>MODELO!AH12</f>
        <v>24447.019999999997</v>
      </c>
      <c r="D2" s="43">
        <f>EXQUISITECES!AH12</f>
        <v>9165.5</v>
      </c>
      <c r="E2" s="43">
        <f>HOYADA!AH12</f>
        <v>5967.06</v>
      </c>
      <c r="F2" s="43">
        <f>FARMASTOP!AH12</f>
        <v>2054.16</v>
      </c>
      <c r="G2" s="43">
        <f>BOCAS!AH12</f>
        <v>1554.91</v>
      </c>
      <c r="H2" s="43">
        <f>LAGUNETICA!AH12</f>
        <v>10732.880000000001</v>
      </c>
      <c r="I2" s="43">
        <f>SANANTONIO!AH12</f>
        <v>0</v>
      </c>
      <c r="J2" s="43">
        <f>SUM(B2:I2)</f>
        <v>108670.73000000001</v>
      </c>
    </row>
    <row r="3" spans="1:10" x14ac:dyDescent="0.25">
      <c r="A3" s="46" t="s">
        <v>0</v>
      </c>
      <c r="B3" s="43">
        <f>AUTOMERCADO!AH15</f>
        <v>768.30000000000007</v>
      </c>
      <c r="C3" s="43">
        <f>MODELO!AH15</f>
        <v>585.70000000000005</v>
      </c>
      <c r="D3" s="43">
        <f>EXQUISITECES!AH15</f>
        <v>303.10000000000002</v>
      </c>
      <c r="E3" s="43">
        <f>HOYADA!AH15</f>
        <v>585.4</v>
      </c>
      <c r="F3" s="43">
        <f>FARMASTOP!AH15</f>
        <v>91</v>
      </c>
      <c r="G3" s="43">
        <f>BOCAS!AH15</f>
        <v>7</v>
      </c>
      <c r="H3" s="43">
        <f>LAGUNETICA!AH15</f>
        <v>1128.4000000000001</v>
      </c>
      <c r="I3" s="43">
        <f>SANANTONIO!AH15</f>
        <v>0</v>
      </c>
      <c r="J3" s="43">
        <f t="shared" ref="J3:J52" si="0">SUM(B3:I3)</f>
        <v>3468.9</v>
      </c>
    </row>
    <row r="4" spans="1:10" x14ac:dyDescent="0.25">
      <c r="A4" s="73" t="s">
        <v>20</v>
      </c>
      <c r="B4" s="43">
        <f>AUTOMERCADO!AH16</f>
        <v>5199</v>
      </c>
      <c r="C4" s="43">
        <f>MODELO!AH16</f>
        <v>2154</v>
      </c>
      <c r="D4" s="43">
        <f>EXQUISITECES!AH16</f>
        <v>893</v>
      </c>
      <c r="E4" s="43">
        <f>HOYADA!AH16</f>
        <v>312</v>
      </c>
      <c r="F4" s="43">
        <f>FARMASTOP!AH16</f>
        <v>176</v>
      </c>
      <c r="G4" s="43">
        <f>BOCAS!AH16</f>
        <v>183</v>
      </c>
      <c r="H4" s="43">
        <f>LAGUNETICA!AH16</f>
        <v>809</v>
      </c>
      <c r="I4" s="43">
        <f>SANANTONIO!AH16</f>
        <v>0</v>
      </c>
      <c r="J4" s="43">
        <f t="shared" si="0"/>
        <v>9726</v>
      </c>
    </row>
    <row r="5" spans="1:10" x14ac:dyDescent="0.25">
      <c r="A5" s="46" t="s">
        <v>27</v>
      </c>
      <c r="B5" s="43">
        <f>AUTOMERCADO!AH17</f>
        <v>23083.56</v>
      </c>
      <c r="C5" s="43">
        <f>MODELO!AH17</f>
        <v>9563.76</v>
      </c>
      <c r="D5" s="43">
        <f>EXQUISITECES!AH17</f>
        <v>3964.9200000000005</v>
      </c>
      <c r="E5" s="43">
        <f>HOYADA!AH17</f>
        <v>1385.2800000000002</v>
      </c>
      <c r="F5" s="43">
        <f>FARMASTOP!AH17</f>
        <v>781.44</v>
      </c>
      <c r="G5" s="43">
        <f>BOCAS!AH17</f>
        <v>808.86</v>
      </c>
      <c r="H5" s="43">
        <f>LAGUNETICA!AH17</f>
        <v>3591.96</v>
      </c>
      <c r="I5" s="43">
        <f>SANANTONIO!AH17</f>
        <v>0</v>
      </c>
      <c r="J5" s="43">
        <f t="shared" si="0"/>
        <v>43179.78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5199</v>
      </c>
      <c r="C10" s="43">
        <f>MODELO!AH22</f>
        <v>2154</v>
      </c>
      <c r="D10" s="43">
        <f>EXQUISITECES!AH22</f>
        <v>893</v>
      </c>
      <c r="E10" s="43">
        <f>HOYADA!AH22</f>
        <v>312</v>
      </c>
      <c r="F10" s="43">
        <f>FARMASTOP!AH22</f>
        <v>176</v>
      </c>
      <c r="G10" s="43">
        <f>BOCAS!AH22</f>
        <v>183</v>
      </c>
      <c r="H10" s="43">
        <f>LAGUNETICA!AH22</f>
        <v>809</v>
      </c>
      <c r="I10" s="43">
        <f>SANANTONIO!AH22</f>
        <v>0</v>
      </c>
      <c r="J10" s="43">
        <f t="shared" si="0"/>
        <v>9726</v>
      </c>
    </row>
    <row r="11" spans="1:10" x14ac:dyDescent="0.25">
      <c r="A11" s="48" t="s">
        <v>26</v>
      </c>
      <c r="B11" s="43">
        <f>AUTOMERCADO!AH23</f>
        <v>23083.56</v>
      </c>
      <c r="C11" s="43">
        <f>MODELO!AH23</f>
        <v>9563.76</v>
      </c>
      <c r="D11" s="43">
        <f>EXQUISITECES!AH23</f>
        <v>3964.9200000000005</v>
      </c>
      <c r="E11" s="43">
        <f>HOYADA!AH23</f>
        <v>1385.2800000000002</v>
      </c>
      <c r="F11" s="43">
        <f>FARMASTOP!AH23</f>
        <v>781.44</v>
      </c>
      <c r="G11" s="43">
        <f>BOCAS!AH23</f>
        <v>808.86</v>
      </c>
      <c r="H11" s="43">
        <f>LAGUNETICA!AH23</f>
        <v>3591.96</v>
      </c>
      <c r="I11" s="43">
        <f>SANANTONIO!AH23</f>
        <v>0</v>
      </c>
      <c r="J11" s="43">
        <f t="shared" si="0"/>
        <v>43179.78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513.18000000000006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40</v>
      </c>
      <c r="I20" s="43">
        <f>SANANTONIO!AH32</f>
        <v>0</v>
      </c>
      <c r="J20" s="43">
        <f t="shared" si="0"/>
        <v>553.18000000000006</v>
      </c>
    </row>
    <row r="21" spans="1:10" x14ac:dyDescent="0.25">
      <c r="A21" s="46" t="s">
        <v>35</v>
      </c>
      <c r="B21" s="43">
        <f>AUTOMERCADO!AH33</f>
        <v>2278.5192000000002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177.60000000000002</v>
      </c>
      <c r="I21" s="43">
        <f>SANANTONIO!AH33</f>
        <v>0</v>
      </c>
      <c r="J21" s="43">
        <f t="shared" si="0"/>
        <v>2456.1192000000001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513.18000000000006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40</v>
      </c>
      <c r="I26" s="43">
        <f>SANANTONIO!AH38</f>
        <v>0</v>
      </c>
      <c r="J26" s="43">
        <f t="shared" si="0"/>
        <v>553.18000000000006</v>
      </c>
    </row>
    <row r="27" spans="1:10" x14ac:dyDescent="0.25">
      <c r="A27" s="48" t="s">
        <v>42</v>
      </c>
      <c r="B27" s="43">
        <f>AUTOMERCADO!AH39</f>
        <v>2278.5192000000002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177.60000000000002</v>
      </c>
      <c r="I27" s="43">
        <f>SANANTONIO!AH39</f>
        <v>0</v>
      </c>
      <c r="J27" s="43">
        <f t="shared" si="0"/>
        <v>2456.1192000000001</v>
      </c>
    </row>
    <row r="28" spans="1:10" x14ac:dyDescent="0.25">
      <c r="A28" s="46" t="s">
        <v>43</v>
      </c>
      <c r="B28" s="43">
        <f>AUTOMERCADO!AH40</f>
        <v>368.7</v>
      </c>
      <c r="C28" s="43">
        <f>MODELO!AH40</f>
        <v>35.36</v>
      </c>
      <c r="D28" s="43">
        <f>EXQUISITECES!AH40</f>
        <v>51.05</v>
      </c>
      <c r="E28" s="43">
        <f>HOYADA!AH40</f>
        <v>25.35</v>
      </c>
      <c r="F28" s="43">
        <f>FARMASTOP!AH40</f>
        <v>1.57</v>
      </c>
      <c r="G28" s="43">
        <f>BOCAS!AH40</f>
        <v>0</v>
      </c>
      <c r="H28" s="43">
        <f>LAGUNETICA!AH40</f>
        <v>15.24</v>
      </c>
      <c r="I28" s="43">
        <f>SANANTONIO!AH40</f>
        <v>0</v>
      </c>
      <c r="J28" s="43">
        <f t="shared" si="0"/>
        <v>497.27000000000004</v>
      </c>
    </row>
    <row r="29" spans="1:10" x14ac:dyDescent="0.25">
      <c r="A29" s="46" t="s">
        <v>44</v>
      </c>
      <c r="B29" s="43">
        <f>AUTOMERCADO!AH41</f>
        <v>1637.0280000000002</v>
      </c>
      <c r="C29" s="43">
        <f>MODELO!AH41</f>
        <v>156.9984</v>
      </c>
      <c r="D29" s="43">
        <f>EXQUISITECES!AH41</f>
        <v>226.66200000000001</v>
      </c>
      <c r="E29" s="43">
        <f>HOYADA!AH41</f>
        <v>112.554</v>
      </c>
      <c r="F29" s="43">
        <f>FARMASTOP!AH41</f>
        <v>6.9708000000000006</v>
      </c>
      <c r="G29" s="43">
        <f>BOCAS!AH41</f>
        <v>0</v>
      </c>
      <c r="H29" s="43">
        <f>LAGUNETICA!AH41</f>
        <v>67.665600000000012</v>
      </c>
      <c r="I29" s="43">
        <f>SANANTONIO!AH41</f>
        <v>0</v>
      </c>
      <c r="J29" s="43">
        <f t="shared" si="0"/>
        <v>2207.8788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368.7</v>
      </c>
      <c r="C34" s="43">
        <f>MODELO!AH46</f>
        <v>35.36</v>
      </c>
      <c r="D34" s="43">
        <f>EXQUISITECES!AH46</f>
        <v>51.05</v>
      </c>
      <c r="E34" s="43">
        <f>HOYADA!AH46</f>
        <v>25.35</v>
      </c>
      <c r="F34" s="43">
        <f>FARMASTOP!AH46</f>
        <v>1.57</v>
      </c>
      <c r="G34" s="43">
        <f>BOCAS!AH46</f>
        <v>0</v>
      </c>
      <c r="H34" s="43">
        <f>LAGUNETICA!AH46</f>
        <v>15.24</v>
      </c>
      <c r="I34" s="43">
        <f>SANANTONIO!AH46</f>
        <v>0</v>
      </c>
      <c r="J34" s="43">
        <f t="shared" si="0"/>
        <v>497.27000000000004</v>
      </c>
    </row>
    <row r="35" spans="1:10" x14ac:dyDescent="0.25">
      <c r="A35" s="48" t="s">
        <v>48</v>
      </c>
      <c r="B35" s="43">
        <f>AUTOMERCADO!AH47</f>
        <v>1637.0280000000002</v>
      </c>
      <c r="C35" s="43">
        <f>MODELO!AH47</f>
        <v>156.9984</v>
      </c>
      <c r="D35" s="43">
        <f>EXQUISITECES!AH47</f>
        <v>226.66200000000001</v>
      </c>
      <c r="E35" s="43">
        <f>HOYADA!AH47</f>
        <v>112.554</v>
      </c>
      <c r="F35" s="43">
        <f>FARMASTOP!AH47</f>
        <v>6.9708000000000006</v>
      </c>
      <c r="G35" s="43">
        <f>BOCAS!AH47</f>
        <v>0</v>
      </c>
      <c r="H35" s="43">
        <f>LAGUNETICA!AH47</f>
        <v>67.665600000000012</v>
      </c>
      <c r="I35" s="43">
        <f>SANANTONIO!AH47</f>
        <v>0</v>
      </c>
      <c r="J35" s="43">
        <f t="shared" si="0"/>
        <v>2207.8788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22032.309999999998</v>
      </c>
      <c r="C37" s="43">
        <f>MODELO!AH49</f>
        <v>9716.68</v>
      </c>
      <c r="D37" s="43">
        <f>EXQUISITECES!AH49</f>
        <v>3809.95</v>
      </c>
      <c r="E37" s="43">
        <f>HOYADA!AH49</f>
        <v>2179.63</v>
      </c>
      <c r="F37" s="43">
        <f>FARMASTOP!AH49</f>
        <v>997.35</v>
      </c>
      <c r="G37" s="43">
        <f>BOCAS!AH49</f>
        <v>603.05999999999995</v>
      </c>
      <c r="H37" s="43">
        <f>LAGUNETICA!AH49</f>
        <v>1762.45</v>
      </c>
      <c r="I37" s="43">
        <f>SANANTONIO!AH49</f>
        <v>0</v>
      </c>
      <c r="J37" s="43">
        <f t="shared" si="0"/>
        <v>41101.429999999986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61.05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61.05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1391.24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2997.39</v>
      </c>
      <c r="I40" s="43">
        <f>SANANTONIO!AH52</f>
        <v>0</v>
      </c>
      <c r="J40" s="43">
        <f t="shared" si="0"/>
        <v>4388.63</v>
      </c>
    </row>
    <row r="41" spans="1:10" x14ac:dyDescent="0.25">
      <c r="A41" s="74" t="s">
        <v>18</v>
      </c>
      <c r="B41" s="43">
        <f>AUTOMERCADO!AH53</f>
        <v>1735.05</v>
      </c>
      <c r="C41" s="43">
        <f>MODELO!AH53</f>
        <v>2559.7500000000005</v>
      </c>
      <c r="D41" s="43">
        <f>EXQUISITECES!AH53</f>
        <v>758.94999999999993</v>
      </c>
      <c r="E41" s="43">
        <f>HOYADA!AH53</f>
        <v>1701.1799999999998</v>
      </c>
      <c r="F41" s="43">
        <f>FARMASTOP!AH53</f>
        <v>54.06</v>
      </c>
      <c r="G41" s="43">
        <f>BOCAS!AH53</f>
        <v>80.66</v>
      </c>
      <c r="H41" s="43">
        <f>LAGUNETICA!AH53</f>
        <v>928.55</v>
      </c>
      <c r="I41" s="43">
        <f>SANANTONIO!AH53</f>
        <v>0</v>
      </c>
      <c r="J41" s="43">
        <f t="shared" si="0"/>
        <v>7818.2000000000007</v>
      </c>
    </row>
    <row r="42" spans="1:10" x14ac:dyDescent="0.25">
      <c r="A42" s="74" t="s">
        <v>114</v>
      </c>
      <c r="B42" s="43">
        <f>AUTOMERCADO!AH54</f>
        <v>181.35999999999999</v>
      </c>
      <c r="C42" s="43">
        <f>MODELO!AH54</f>
        <v>90.45</v>
      </c>
      <c r="D42" s="43">
        <f>EXQUISITECES!AH54</f>
        <v>0</v>
      </c>
      <c r="E42" s="43">
        <f>HOYADA!AH54</f>
        <v>0</v>
      </c>
      <c r="F42" s="43">
        <f>FARMASTOP!AH54</f>
        <v>41.05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312.86</v>
      </c>
    </row>
    <row r="43" spans="1:10" x14ac:dyDescent="0.25">
      <c r="A43" s="74" t="s">
        <v>52</v>
      </c>
      <c r="B43" s="43">
        <f>AUTOMERCADO!AH55</f>
        <v>3177.3400000000006</v>
      </c>
      <c r="C43" s="43">
        <f>MODELO!AH55</f>
        <v>661.93000000000006</v>
      </c>
      <c r="D43" s="43">
        <f>EXQUISITECES!AH55</f>
        <v>111.47</v>
      </c>
      <c r="E43" s="43">
        <f>HOYADA!AH55</f>
        <v>0</v>
      </c>
      <c r="F43" s="43">
        <f>FARMASTOP!AH55</f>
        <v>139.69999999999999</v>
      </c>
      <c r="G43" s="43">
        <f>BOCAS!AH55</f>
        <v>59.22</v>
      </c>
      <c r="H43" s="43">
        <f>LAGUNETICA!AH55</f>
        <v>94.62</v>
      </c>
      <c r="I43" s="43">
        <f>SANANTONIO!AH55</f>
        <v>0</v>
      </c>
      <c r="J43" s="43">
        <f t="shared" si="0"/>
        <v>4244.28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164.85999999999999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164.85999999999999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3.89</v>
      </c>
      <c r="I47" s="43">
        <f>SANANTONIO!AH59</f>
        <v>0</v>
      </c>
      <c r="J47" s="43">
        <f t="shared" si="0"/>
        <v>3.89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54893.467199999999</v>
      </c>
      <c r="C52" s="75">
        <f>MODELO!AH64</f>
        <v>24952.418399999999</v>
      </c>
      <c r="D52" s="75">
        <f>EXQUISITECES!AH64</f>
        <v>9175.0520000000015</v>
      </c>
      <c r="E52" s="75">
        <f>HOYADA!AH64</f>
        <v>5964.0440000000017</v>
      </c>
      <c r="F52" s="75">
        <f>FARMASTOP!AH64</f>
        <v>2111.5708</v>
      </c>
      <c r="G52" s="75">
        <f>BOCAS!AH64</f>
        <v>1558.8000000000002</v>
      </c>
      <c r="H52" s="75">
        <f>LAGUNETICA!AH64</f>
        <v>10752.525600000001</v>
      </c>
      <c r="I52" s="75">
        <f>SANANTONIO!AH64</f>
        <v>0</v>
      </c>
      <c r="J52" s="75">
        <f t="shared" si="0"/>
        <v>109407.878</v>
      </c>
    </row>
    <row r="53" spans="1:10" x14ac:dyDescent="0.25">
      <c r="A53" s="56" t="s">
        <v>3</v>
      </c>
      <c r="B53" s="43">
        <f>B2</f>
        <v>54749.2</v>
      </c>
      <c r="C53" s="43">
        <f t="shared" ref="C53:I53" si="1">C2</f>
        <v>24447.019999999997</v>
      </c>
      <c r="D53" s="43">
        <f t="shared" si="1"/>
        <v>9165.5</v>
      </c>
      <c r="E53" s="43">
        <f t="shared" si="1"/>
        <v>5967.06</v>
      </c>
      <c r="F53" s="43">
        <f t="shared" si="1"/>
        <v>2054.16</v>
      </c>
      <c r="G53" s="43">
        <f t="shared" si="1"/>
        <v>1554.91</v>
      </c>
      <c r="H53" s="43">
        <f t="shared" si="1"/>
        <v>10732.880000000001</v>
      </c>
      <c r="I53" s="43">
        <f t="shared" si="1"/>
        <v>0</v>
      </c>
      <c r="J53" s="43">
        <f>J2</f>
        <v>108670.73000000001</v>
      </c>
    </row>
    <row r="54" spans="1:10" x14ac:dyDescent="0.25">
      <c r="A54" s="58" t="s">
        <v>95</v>
      </c>
      <c r="B54" s="43">
        <f>+B52-B53</f>
        <v>144.26720000000205</v>
      </c>
      <c r="C54" s="43">
        <f t="shared" ref="C54:I54" si="2">+C52-C53</f>
        <v>505.39840000000186</v>
      </c>
      <c r="D54" s="43">
        <f t="shared" si="2"/>
        <v>9.5520000000014988</v>
      </c>
      <c r="E54" s="43">
        <f t="shared" si="2"/>
        <v>-3.0159999999987122</v>
      </c>
      <c r="F54" s="43">
        <f t="shared" si="2"/>
        <v>57.410800000000108</v>
      </c>
      <c r="G54" s="43">
        <f t="shared" si="2"/>
        <v>3.8900000000001</v>
      </c>
      <c r="H54" s="43">
        <f t="shared" si="2"/>
        <v>19.645599999999831</v>
      </c>
      <c r="I54" s="43">
        <f t="shared" si="2"/>
        <v>0</v>
      </c>
      <c r="J54" s="43">
        <f>+J52-J53</f>
        <v>737.1479999999865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M50" activePane="bottomRight" state="frozen"/>
      <selection pane="topRight" activeCell="B1" sqref="B1"/>
      <selection pane="bottomLeft" activeCell="A5" sqref="A5"/>
      <selection pane="bottomRight" activeCell="Q56" sqref="Q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55</v>
      </c>
      <c r="E11" s="5" t="s">
        <v>57</v>
      </c>
      <c r="F11" s="5" t="s">
        <v>59</v>
      </c>
      <c r="G11" s="5" t="s">
        <v>61</v>
      </c>
      <c r="H11" s="5" t="s">
        <v>75</v>
      </c>
      <c r="I11" s="5" t="s">
        <v>54</v>
      </c>
      <c r="J11" s="5" t="s">
        <v>55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76</v>
      </c>
      <c r="S11" s="5" t="s">
        <v>80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1467.6</v>
      </c>
      <c r="C12" s="26">
        <v>441.43</v>
      </c>
      <c r="D12" s="26">
        <v>5701.4</v>
      </c>
      <c r="E12" s="26">
        <v>3929.06</v>
      </c>
      <c r="F12" s="26">
        <v>4493.75</v>
      </c>
      <c r="G12" s="26">
        <v>3937.94</v>
      </c>
      <c r="H12" s="26">
        <v>179.43</v>
      </c>
      <c r="I12" s="26">
        <v>2914.33</v>
      </c>
      <c r="J12" s="26">
        <v>3919.4</v>
      </c>
      <c r="K12" s="26">
        <v>5446.07</v>
      </c>
      <c r="L12" s="26">
        <v>3719.01</v>
      </c>
      <c r="M12" s="26">
        <v>7280.7</v>
      </c>
      <c r="N12" s="26">
        <v>3934.6</v>
      </c>
      <c r="O12" s="26">
        <v>2881.24</v>
      </c>
      <c r="P12" s="26">
        <v>1501.67</v>
      </c>
      <c r="Q12" s="26">
        <v>2078.91</v>
      </c>
      <c r="R12" s="26">
        <v>190.72</v>
      </c>
      <c r="S12" s="26">
        <v>731.94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54749.2</v>
      </c>
      <c r="AI12" s="26">
        <v>53999.67</v>
      </c>
      <c r="AJ12" s="69">
        <f>+AI12-AH12</f>
        <v>-749.52999999999884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27.7</v>
      </c>
      <c r="C15" s="23"/>
      <c r="D15" s="23"/>
      <c r="E15" s="23">
        <v>22.5</v>
      </c>
      <c r="F15" s="23">
        <v>83</v>
      </c>
      <c r="G15" s="23"/>
      <c r="H15" s="23"/>
      <c r="I15" s="23"/>
      <c r="J15" s="23"/>
      <c r="K15" s="23"/>
      <c r="L15" s="23">
        <v>98.4</v>
      </c>
      <c r="M15" s="23">
        <v>39</v>
      </c>
      <c r="N15" s="23">
        <v>148.5</v>
      </c>
      <c r="O15" s="23">
        <v>140</v>
      </c>
      <c r="P15" s="23">
        <v>54</v>
      </c>
      <c r="Q15" s="23">
        <v>68.5</v>
      </c>
      <c r="R15" s="23">
        <v>23.7</v>
      </c>
      <c r="S15" s="23">
        <v>63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768.30000000000007</v>
      </c>
    </row>
    <row r="16" spans="1:36" s="32" customFormat="1" x14ac:dyDescent="0.25">
      <c r="A16" s="30" t="s">
        <v>20</v>
      </c>
      <c r="B16" s="31">
        <v>89</v>
      </c>
      <c r="C16" s="31">
        <v>30</v>
      </c>
      <c r="D16" s="31">
        <v>310</v>
      </c>
      <c r="E16" s="31">
        <v>471</v>
      </c>
      <c r="F16" s="31">
        <v>301</v>
      </c>
      <c r="G16" s="31">
        <v>446</v>
      </c>
      <c r="H16" s="31"/>
      <c r="I16" s="31">
        <v>366</v>
      </c>
      <c r="J16" s="31">
        <v>542</v>
      </c>
      <c r="K16" s="31">
        <v>866</v>
      </c>
      <c r="L16" s="31">
        <v>579</v>
      </c>
      <c r="M16" s="31">
        <v>1132</v>
      </c>
      <c r="N16" s="31"/>
      <c r="O16" s="31"/>
      <c r="P16" s="31"/>
      <c r="Q16" s="31"/>
      <c r="R16" s="31"/>
      <c r="S16" s="31">
        <v>67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5199</v>
      </c>
      <c r="AJ16" s="70"/>
    </row>
    <row r="17" spans="1:36" s="47" customFormat="1" x14ac:dyDescent="0.25">
      <c r="A17" s="46" t="s">
        <v>27</v>
      </c>
      <c r="B17" s="22">
        <f>B16*$B$8</f>
        <v>395.16</v>
      </c>
      <c r="C17" s="22">
        <f>C16*$B$8</f>
        <v>133.20000000000002</v>
      </c>
      <c r="D17" s="22">
        <f t="shared" ref="D17:L17" si="2">D16*$B$8</f>
        <v>1376.4</v>
      </c>
      <c r="E17" s="22">
        <f t="shared" si="2"/>
        <v>2091.2400000000002</v>
      </c>
      <c r="F17" s="22">
        <f t="shared" si="2"/>
        <v>1336.44</v>
      </c>
      <c r="G17" s="22">
        <f t="shared" si="2"/>
        <v>1980.2400000000002</v>
      </c>
      <c r="H17" s="22">
        <f t="shared" si="2"/>
        <v>0</v>
      </c>
      <c r="I17" s="22">
        <f t="shared" si="2"/>
        <v>1625.0400000000002</v>
      </c>
      <c r="J17" s="22">
        <f t="shared" si="2"/>
        <v>2406.48</v>
      </c>
      <c r="K17" s="22">
        <f t="shared" si="2"/>
        <v>3845.0400000000004</v>
      </c>
      <c r="L17" s="22">
        <f t="shared" si="2"/>
        <v>2570.7600000000002</v>
      </c>
      <c r="M17" s="22">
        <f t="shared" ref="M17:R17" si="3">M16*$B$8</f>
        <v>5026.0800000000008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297.48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23083.56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89</v>
      </c>
      <c r="C22" s="20">
        <f t="shared" ref="C22:L22" si="11">+C16+C18+C20</f>
        <v>30</v>
      </c>
      <c r="D22" s="20">
        <f t="shared" si="11"/>
        <v>310</v>
      </c>
      <c r="E22" s="20">
        <f t="shared" si="11"/>
        <v>471</v>
      </c>
      <c r="F22" s="20">
        <f t="shared" si="11"/>
        <v>301</v>
      </c>
      <c r="G22" s="20">
        <f t="shared" si="11"/>
        <v>446</v>
      </c>
      <c r="H22" s="20">
        <f t="shared" si="11"/>
        <v>0</v>
      </c>
      <c r="I22" s="20">
        <f t="shared" si="11"/>
        <v>366</v>
      </c>
      <c r="J22" s="20">
        <f t="shared" si="11"/>
        <v>542</v>
      </c>
      <c r="K22" s="20">
        <f t="shared" si="11"/>
        <v>866</v>
      </c>
      <c r="L22" s="20">
        <f t="shared" si="11"/>
        <v>579</v>
      </c>
      <c r="M22" s="20">
        <f t="shared" ref="M22:S22" si="12">+M16+M18+M20</f>
        <v>1132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67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5199</v>
      </c>
    </row>
    <row r="23" spans="1:36" s="47" customFormat="1" x14ac:dyDescent="0.25">
      <c r="A23" s="48" t="s">
        <v>26</v>
      </c>
      <c r="B23" s="19">
        <f>+B17+B19+B21</f>
        <v>395.16</v>
      </c>
      <c r="C23" s="19">
        <f t="shared" ref="C23:L23" si="14">+C17+C19+C21</f>
        <v>133.20000000000002</v>
      </c>
      <c r="D23" s="19">
        <f t="shared" si="14"/>
        <v>1376.4</v>
      </c>
      <c r="E23" s="19">
        <f t="shared" si="14"/>
        <v>2091.2400000000002</v>
      </c>
      <c r="F23" s="19">
        <f t="shared" si="14"/>
        <v>1336.44</v>
      </c>
      <c r="G23" s="19">
        <f t="shared" si="14"/>
        <v>1980.2400000000002</v>
      </c>
      <c r="H23" s="19">
        <f t="shared" si="14"/>
        <v>0</v>
      </c>
      <c r="I23" s="19">
        <f t="shared" si="14"/>
        <v>1625.0400000000002</v>
      </c>
      <c r="J23" s="19">
        <f t="shared" si="14"/>
        <v>2406.48</v>
      </c>
      <c r="K23" s="19">
        <f t="shared" si="14"/>
        <v>3845.0400000000004</v>
      </c>
      <c r="L23" s="19">
        <f t="shared" si="14"/>
        <v>2570.7600000000002</v>
      </c>
      <c r="M23" s="19">
        <f t="shared" ref="M23:S23" si="15">+M17+M19+M21</f>
        <v>5026.0800000000008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297.48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23083.56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216.5</v>
      </c>
      <c r="E32" s="36"/>
      <c r="F32" s="36">
        <v>63.73</v>
      </c>
      <c r="G32" s="36">
        <v>38.130000000000003</v>
      </c>
      <c r="H32" s="36"/>
      <c r="I32" s="36"/>
      <c r="J32" s="36"/>
      <c r="K32" s="36"/>
      <c r="L32" s="36"/>
      <c r="M32" s="37">
        <v>194.82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513.18000000000006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961.2600000000001</v>
      </c>
      <c r="E33" s="22">
        <f t="shared" si="30"/>
        <v>0</v>
      </c>
      <c r="F33" s="22">
        <f t="shared" si="30"/>
        <v>282.96120000000002</v>
      </c>
      <c r="G33" s="22">
        <f t="shared" si="30"/>
        <v>169.29720000000003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865.00080000000003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2278.5192000000002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216.5</v>
      </c>
      <c r="E38" s="20">
        <f t="shared" si="39"/>
        <v>0</v>
      </c>
      <c r="F38" s="20">
        <f t="shared" si="39"/>
        <v>63.73</v>
      </c>
      <c r="G38" s="20">
        <f t="shared" si="39"/>
        <v>38.130000000000003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194.82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513.18000000000006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961.2600000000001</v>
      </c>
      <c r="E39" s="19">
        <f t="shared" si="42"/>
        <v>0</v>
      </c>
      <c r="F39" s="19">
        <f t="shared" si="42"/>
        <v>282.96120000000002</v>
      </c>
      <c r="G39" s="19">
        <f t="shared" si="42"/>
        <v>169.29720000000003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865.00080000000003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2278.5192000000002</v>
      </c>
    </row>
    <row r="40" spans="1:34" x14ac:dyDescent="0.25">
      <c r="A40" s="13" t="s">
        <v>43</v>
      </c>
      <c r="B40" s="36">
        <v>6.39</v>
      </c>
      <c r="C40" s="36"/>
      <c r="D40" s="36"/>
      <c r="E40" s="36">
        <v>92.68</v>
      </c>
      <c r="F40" s="36">
        <v>70</v>
      </c>
      <c r="G40" s="36"/>
      <c r="H40" s="36"/>
      <c r="I40" s="36"/>
      <c r="J40" s="36">
        <v>83.97</v>
      </c>
      <c r="K40" s="36">
        <v>14.49</v>
      </c>
      <c r="L40" s="36">
        <v>42.81</v>
      </c>
      <c r="M40" s="36">
        <v>50.19</v>
      </c>
      <c r="N40" s="36"/>
      <c r="O40" s="36"/>
      <c r="P40" s="36"/>
      <c r="Q40" s="36"/>
      <c r="R40" s="36"/>
      <c r="S40" s="36">
        <v>8.17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368.7</v>
      </c>
    </row>
    <row r="41" spans="1:34" s="47" customFormat="1" x14ac:dyDescent="0.25">
      <c r="A41" s="46" t="s">
        <v>44</v>
      </c>
      <c r="B41" s="22">
        <f>B40*$B$8</f>
        <v>28.371600000000001</v>
      </c>
      <c r="C41" s="22">
        <f t="shared" ref="C41:L41" si="45">C40*$B$8</f>
        <v>0</v>
      </c>
      <c r="D41" s="22">
        <f t="shared" si="45"/>
        <v>0</v>
      </c>
      <c r="E41" s="22">
        <f t="shared" si="45"/>
        <v>411.49920000000009</v>
      </c>
      <c r="F41" s="22">
        <f t="shared" si="45"/>
        <v>310.8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372.82680000000005</v>
      </c>
      <c r="K41" s="22">
        <f t="shared" si="45"/>
        <v>64.335600000000014</v>
      </c>
      <c r="L41" s="22">
        <f t="shared" si="45"/>
        <v>190.07640000000004</v>
      </c>
      <c r="M41" s="22">
        <f t="shared" ref="M41:R41" si="46">M40*$B$8</f>
        <v>222.84360000000001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36.274800000000006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1637.0280000000002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6.39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92.68</v>
      </c>
      <c r="F46" s="20">
        <f t="shared" si="54"/>
        <v>70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83.97</v>
      </c>
      <c r="K46" s="20">
        <f t="shared" si="54"/>
        <v>14.49</v>
      </c>
      <c r="L46" s="20">
        <f t="shared" si="54"/>
        <v>42.81</v>
      </c>
      <c r="M46" s="20">
        <f t="shared" ref="M46:S46" si="55">+M40+M42+M44</f>
        <v>50.19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8.17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368.7</v>
      </c>
    </row>
    <row r="47" spans="1:34" s="47" customFormat="1" x14ac:dyDescent="0.25">
      <c r="A47" s="48" t="s">
        <v>48</v>
      </c>
      <c r="B47" s="19">
        <f>+B41+B43+B45</f>
        <v>28.371600000000001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411.49920000000009</v>
      </c>
      <c r="F47" s="19">
        <f t="shared" si="57"/>
        <v>310.8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372.82680000000005</v>
      </c>
      <c r="K47" s="19">
        <f t="shared" si="57"/>
        <v>64.335600000000014</v>
      </c>
      <c r="L47" s="19">
        <f t="shared" si="57"/>
        <v>190.07640000000004</v>
      </c>
      <c r="M47" s="19">
        <f t="shared" ref="M47:S47" si="58">+M41+M43+M45</f>
        <v>222.84360000000001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36.274800000000006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1637.0280000000002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571.80999999999995</v>
      </c>
      <c r="C49" s="44">
        <v>209.79</v>
      </c>
      <c r="D49" s="44">
        <v>2857.99</v>
      </c>
      <c r="E49" s="44">
        <v>723.12</v>
      </c>
      <c r="F49" s="44">
        <v>2003.62</v>
      </c>
      <c r="G49" s="44">
        <v>1769.86</v>
      </c>
      <c r="H49" s="44">
        <v>179.43</v>
      </c>
      <c r="I49" s="44">
        <v>954.92</v>
      </c>
      <c r="J49" s="44">
        <v>937.54</v>
      </c>
      <c r="K49" s="44">
        <v>1384.62</v>
      </c>
      <c r="L49" s="44">
        <v>403.06</v>
      </c>
      <c r="M49" s="45">
        <v>1132.0899999999999</v>
      </c>
      <c r="N49" s="45">
        <v>3512.15</v>
      </c>
      <c r="O49" s="45">
        <v>2486.3000000000002</v>
      </c>
      <c r="P49" s="45">
        <v>974.84</v>
      </c>
      <c r="Q49" s="45">
        <v>1464.42</v>
      </c>
      <c r="R49" s="45">
        <v>167.9</v>
      </c>
      <c r="S49" s="45">
        <v>298.85000000000002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22032.309999999998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4.4800000000000004</v>
      </c>
      <c r="C53" s="44">
        <v>102.4</v>
      </c>
      <c r="D53" s="44">
        <v>147.36000000000001</v>
      </c>
      <c r="E53" s="44">
        <v>444.18</v>
      </c>
      <c r="F53" s="44">
        <v>217.52</v>
      </c>
      <c r="G53" s="44"/>
      <c r="H53" s="44"/>
      <c r="I53" s="44"/>
      <c r="J53" s="44">
        <v>209.98</v>
      </c>
      <c r="K53" s="44">
        <v>185.29</v>
      </c>
      <c r="L53" s="44">
        <v>403.77</v>
      </c>
      <c r="M53" s="45"/>
      <c r="N53" s="45"/>
      <c r="O53" s="45"/>
      <c r="P53" s="45"/>
      <c r="Q53" s="45"/>
      <c r="R53" s="45"/>
      <c r="S53" s="45">
        <v>20.07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1735.05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163.41999999999999</v>
      </c>
      <c r="J54" s="44"/>
      <c r="K54" s="44"/>
      <c r="L54" s="44">
        <v>17.940000000000001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181.35999999999999</v>
      </c>
    </row>
    <row r="55" spans="1:34" x14ac:dyDescent="0.25">
      <c r="A55" s="17" t="s">
        <v>52</v>
      </c>
      <c r="B55" s="44">
        <v>441.46</v>
      </c>
      <c r="C55" s="44"/>
      <c r="D55" s="44">
        <v>381.47</v>
      </c>
      <c r="E55" s="44">
        <v>239.19</v>
      </c>
      <c r="F55" s="44">
        <v>259.76</v>
      </c>
      <c r="G55" s="44">
        <v>29.49</v>
      </c>
      <c r="H55" s="44"/>
      <c r="I55" s="44">
        <v>189.24</v>
      </c>
      <c r="J55" s="44">
        <v>37.89</v>
      </c>
      <c r="K55" s="44">
        <v>0.9</v>
      </c>
      <c r="L55" s="44">
        <v>36.06</v>
      </c>
      <c r="M55" s="45"/>
      <c r="N55" s="45">
        <v>275.13</v>
      </c>
      <c r="O55" s="45">
        <v>255.26</v>
      </c>
      <c r="P55" s="45">
        <v>470.97</v>
      </c>
      <c r="Q55" s="45">
        <v>546.29999999999995</v>
      </c>
      <c r="R55" s="45"/>
      <c r="S55" s="45">
        <v>14.22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3177.3400000000006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1468.9816000000001</v>
      </c>
      <c r="C64" s="53">
        <f t="shared" ref="C64:AG64" si="61">+C15+C23+C31+C39+C47+C48+C49+C50+C51+C52+C53+C54+C55+C56+C57+C58+C59+C60+C61+C62+C63</f>
        <v>445.39</v>
      </c>
      <c r="D64" s="53">
        <f t="shared" si="61"/>
        <v>5724.48</v>
      </c>
      <c r="E64" s="53">
        <f t="shared" si="61"/>
        <v>3931.7292000000002</v>
      </c>
      <c r="F64" s="53">
        <f t="shared" si="61"/>
        <v>4494.1012000000001</v>
      </c>
      <c r="G64" s="53">
        <f t="shared" si="61"/>
        <v>3948.8872000000001</v>
      </c>
      <c r="H64" s="53">
        <f t="shared" si="61"/>
        <v>179.43</v>
      </c>
      <c r="I64" s="53">
        <f t="shared" si="61"/>
        <v>2932.62</v>
      </c>
      <c r="J64" s="53">
        <f t="shared" si="61"/>
        <v>3964.7168000000001</v>
      </c>
      <c r="K64" s="53">
        <f t="shared" si="61"/>
        <v>5480.1855999999998</v>
      </c>
      <c r="L64" s="53">
        <f t="shared" si="61"/>
        <v>3720.0664000000002</v>
      </c>
      <c r="M64" s="53">
        <f t="shared" si="61"/>
        <v>7285.0144000000009</v>
      </c>
      <c r="N64" s="53">
        <f t="shared" si="61"/>
        <v>3935.78</v>
      </c>
      <c r="O64" s="53">
        <f t="shared" si="61"/>
        <v>2881.5600000000004</v>
      </c>
      <c r="P64" s="53">
        <f t="shared" si="61"/>
        <v>1499.8100000000002</v>
      </c>
      <c r="Q64" s="53">
        <f t="shared" si="61"/>
        <v>2079.2200000000003</v>
      </c>
      <c r="R64" s="53">
        <f t="shared" si="61"/>
        <v>191.6</v>
      </c>
      <c r="S64" s="53">
        <f t="shared" si="61"/>
        <v>729.89480000000015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54893.467199999999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6" si="62">D11</f>
        <v>CAJA 2 D</v>
      </c>
      <c r="E66" s="55" t="str">
        <f t="shared" si="62"/>
        <v>CAJA 3 D</v>
      </c>
      <c r="F66" s="55" t="str">
        <f t="shared" si="62"/>
        <v>CAJA 4 D</v>
      </c>
      <c r="G66" s="55" t="str">
        <f t="shared" si="62"/>
        <v>CAJA 5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D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12 N</v>
      </c>
      <c r="S66" s="55" t="str">
        <f t="shared" si="62"/>
        <v>CAJA 14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1467.6</v>
      </c>
      <c r="C67" s="57">
        <f t="shared" ref="C67:L67" si="63">C12</f>
        <v>441.43</v>
      </c>
      <c r="D67" s="57">
        <f t="shared" si="63"/>
        <v>5701.4</v>
      </c>
      <c r="E67" s="57">
        <f t="shared" si="63"/>
        <v>3929.06</v>
      </c>
      <c r="F67" s="57">
        <f t="shared" si="63"/>
        <v>4493.75</v>
      </c>
      <c r="G67" s="57">
        <f t="shared" si="63"/>
        <v>3937.94</v>
      </c>
      <c r="H67" s="57">
        <f t="shared" si="63"/>
        <v>179.43</v>
      </c>
      <c r="I67" s="57">
        <f t="shared" si="63"/>
        <v>2914.33</v>
      </c>
      <c r="J67" s="57">
        <f t="shared" si="63"/>
        <v>3919.4</v>
      </c>
      <c r="K67" s="57">
        <f t="shared" si="63"/>
        <v>5446.07</v>
      </c>
      <c r="L67" s="57">
        <f t="shared" si="63"/>
        <v>3719.01</v>
      </c>
      <c r="M67" s="57">
        <f t="shared" ref="M67:AG67" si="64">M12</f>
        <v>7280.7</v>
      </c>
      <c r="N67" s="57">
        <f t="shared" si="64"/>
        <v>3934.6</v>
      </c>
      <c r="O67" s="57">
        <f t="shared" si="64"/>
        <v>2881.24</v>
      </c>
      <c r="P67" s="57">
        <f t="shared" si="64"/>
        <v>1501.67</v>
      </c>
      <c r="Q67" s="57">
        <f t="shared" si="64"/>
        <v>2078.91</v>
      </c>
      <c r="R67" s="57">
        <f t="shared" si="64"/>
        <v>190.72</v>
      </c>
      <c r="S67" s="57">
        <f t="shared" si="64"/>
        <v>731.94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54749.2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1467.6</v>
      </c>
      <c r="C69" s="59">
        <f t="shared" ref="C69:L69" si="67">+C67+C68</f>
        <v>441.43</v>
      </c>
      <c r="D69" s="59">
        <f t="shared" si="67"/>
        <v>5701.4</v>
      </c>
      <c r="E69" s="59">
        <f t="shared" si="67"/>
        <v>3929.06</v>
      </c>
      <c r="F69" s="59">
        <f t="shared" si="67"/>
        <v>4493.75</v>
      </c>
      <c r="G69" s="59">
        <f t="shared" si="67"/>
        <v>3937.94</v>
      </c>
      <c r="H69" s="59">
        <f t="shared" si="67"/>
        <v>179.43</v>
      </c>
      <c r="I69" s="59">
        <f t="shared" si="67"/>
        <v>2914.33</v>
      </c>
      <c r="J69" s="59">
        <f t="shared" si="67"/>
        <v>3919.4</v>
      </c>
      <c r="K69" s="59">
        <f t="shared" si="67"/>
        <v>5446.07</v>
      </c>
      <c r="L69" s="59">
        <f t="shared" si="67"/>
        <v>3719.01</v>
      </c>
      <c r="M69" s="59">
        <f t="shared" ref="M69:AG69" si="68">+M67+M68</f>
        <v>7280.7</v>
      </c>
      <c r="N69" s="59">
        <f t="shared" si="68"/>
        <v>3934.6</v>
      </c>
      <c r="O69" s="59">
        <f t="shared" si="68"/>
        <v>2881.24</v>
      </c>
      <c r="P69" s="59">
        <f t="shared" si="68"/>
        <v>1501.67</v>
      </c>
      <c r="Q69" s="59">
        <f t="shared" si="68"/>
        <v>2078.91</v>
      </c>
      <c r="R69" s="59">
        <f t="shared" si="68"/>
        <v>190.72</v>
      </c>
      <c r="S69" s="59">
        <f t="shared" si="68"/>
        <v>731.94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54749.2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1.3816000000001623</v>
      </c>
      <c r="C70" s="57">
        <f t="shared" si="69"/>
        <v>3.9599999999999795</v>
      </c>
      <c r="D70" s="57">
        <f t="shared" si="69"/>
        <v>23.079999999999927</v>
      </c>
      <c r="E70" s="57">
        <f t="shared" si="69"/>
        <v>2.6692000000002736</v>
      </c>
      <c r="F70" s="57">
        <f t="shared" si="69"/>
        <v>0.35120000000006257</v>
      </c>
      <c r="G70" s="57">
        <f t="shared" si="69"/>
        <v>10.947200000000066</v>
      </c>
      <c r="H70" s="57">
        <f t="shared" si="69"/>
        <v>0</v>
      </c>
      <c r="I70" s="57">
        <f t="shared" si="69"/>
        <v>18.289999999999964</v>
      </c>
      <c r="J70" s="57">
        <f t="shared" si="69"/>
        <v>45.316800000000057</v>
      </c>
      <c r="K70" s="57">
        <f t="shared" si="69"/>
        <v>34.115600000000086</v>
      </c>
      <c r="L70" s="57">
        <f t="shared" si="69"/>
        <v>1.0563999999999396</v>
      </c>
      <c r="M70" s="57">
        <f t="shared" ref="M70:AG70" si="70">+M64-M69</f>
        <v>4.3144000000011147</v>
      </c>
      <c r="N70" s="57">
        <f t="shared" si="70"/>
        <v>1.180000000000291</v>
      </c>
      <c r="O70" s="57">
        <f t="shared" si="70"/>
        <v>0.32000000000061846</v>
      </c>
      <c r="P70" s="57">
        <f t="shared" si="70"/>
        <v>-1.8599999999999</v>
      </c>
      <c r="Q70" s="57">
        <f t="shared" si="70"/>
        <v>0.31000000000040018</v>
      </c>
      <c r="R70" s="57">
        <f t="shared" si="70"/>
        <v>0.87999999999999545</v>
      </c>
      <c r="S70" s="57">
        <f t="shared" si="70"/>
        <v>-2.0451999999999089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144.26720000000313</v>
      </c>
    </row>
    <row r="71" spans="1:34" ht="101.25" customHeight="1" x14ac:dyDescent="0.25">
      <c r="A71" s="77" t="s">
        <v>96</v>
      </c>
      <c r="B71" s="14"/>
      <c r="C71" s="14" t="s">
        <v>129</v>
      </c>
      <c r="D71" s="14" t="s">
        <v>130</v>
      </c>
      <c r="E71" s="14"/>
      <c r="F71" s="14"/>
      <c r="G71" s="14" t="s">
        <v>131</v>
      </c>
      <c r="H71" s="14"/>
      <c r="I71" s="14" t="s">
        <v>132</v>
      </c>
      <c r="J71" s="14" t="s">
        <v>133</v>
      </c>
      <c r="K71" s="14"/>
      <c r="L71" s="14"/>
      <c r="M71" s="29"/>
      <c r="N71" s="29" t="s">
        <v>134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F42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1827.16</v>
      </c>
      <c r="C12" s="26">
        <v>3254.2</v>
      </c>
      <c r="D12" s="26">
        <v>799.63</v>
      </c>
      <c r="E12" s="26">
        <v>804.27</v>
      </c>
      <c r="F12" s="26">
        <v>637.07000000000005</v>
      </c>
      <c r="G12" s="26">
        <v>408.71</v>
      </c>
      <c r="H12" s="26">
        <v>1124.54</v>
      </c>
      <c r="I12" s="26">
        <v>4056.73</v>
      </c>
      <c r="J12" s="26">
        <v>2860.45</v>
      </c>
      <c r="K12" s="26">
        <v>2341.38</v>
      </c>
      <c r="L12" s="26">
        <v>1887.94</v>
      </c>
      <c r="M12" s="26">
        <v>1690.76</v>
      </c>
      <c r="N12" s="26">
        <v>1176.02</v>
      </c>
      <c r="O12" s="26">
        <v>1578.16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24447.019999999997</v>
      </c>
      <c r="AI12" s="26">
        <v>24193.85</v>
      </c>
      <c r="AJ12" s="69">
        <f>+AI12-AH12</f>
        <v>-253.16999999999825</v>
      </c>
    </row>
    <row r="13" spans="1:36" ht="19.5" customHeight="1" x14ac:dyDescent="0.25">
      <c r="A13" s="25" t="s">
        <v>117</v>
      </c>
      <c r="B13" s="26"/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</v>
      </c>
      <c r="C15" s="23">
        <v>41</v>
      </c>
      <c r="D15" s="23">
        <v>34.5</v>
      </c>
      <c r="E15" s="23">
        <v>11.2</v>
      </c>
      <c r="F15" s="23">
        <v>64.5</v>
      </c>
      <c r="G15" s="23">
        <v>75.5</v>
      </c>
      <c r="H15" s="23">
        <v>0</v>
      </c>
      <c r="I15" s="23"/>
      <c r="J15" s="23"/>
      <c r="K15" s="23">
        <v>93</v>
      </c>
      <c r="L15" s="23">
        <v>105.5</v>
      </c>
      <c r="M15" s="23">
        <v>115</v>
      </c>
      <c r="N15" s="23">
        <v>34.5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585.70000000000005</v>
      </c>
    </row>
    <row r="16" spans="1:36" s="32" customFormat="1" x14ac:dyDescent="0.25">
      <c r="A16" s="30" t="s">
        <v>20</v>
      </c>
      <c r="B16" s="31">
        <v>205</v>
      </c>
      <c r="C16" s="31">
        <v>444</v>
      </c>
      <c r="D16" s="31"/>
      <c r="E16" s="31">
        <v>0</v>
      </c>
      <c r="F16" s="31">
        <v>0</v>
      </c>
      <c r="G16" s="31">
        <v>1</v>
      </c>
      <c r="H16" s="31">
        <v>122</v>
      </c>
      <c r="I16" s="31">
        <v>721</v>
      </c>
      <c r="J16" s="31">
        <v>488</v>
      </c>
      <c r="K16" s="31"/>
      <c r="L16" s="31"/>
      <c r="M16" s="31"/>
      <c r="N16" s="31"/>
      <c r="O16" s="31">
        <v>173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2154</v>
      </c>
      <c r="AJ16" s="70"/>
    </row>
    <row r="17" spans="1:36" s="47" customFormat="1" x14ac:dyDescent="0.25">
      <c r="A17" s="46" t="s">
        <v>27</v>
      </c>
      <c r="B17" s="22">
        <f>B16*$B$8</f>
        <v>910.2</v>
      </c>
      <c r="C17" s="22">
        <f>C16*$B$8</f>
        <v>1971.3600000000001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4.4400000000000004</v>
      </c>
      <c r="H17" s="22">
        <f t="shared" si="2"/>
        <v>541.68000000000006</v>
      </c>
      <c r="I17" s="22">
        <f t="shared" si="2"/>
        <v>3201.2400000000002</v>
      </c>
      <c r="J17" s="22">
        <f t="shared" si="2"/>
        <v>2166.7200000000003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768.12000000000012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9563.76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205</v>
      </c>
      <c r="C22" s="20">
        <f t="shared" ref="C22:AG23" si="5">+C16+C18+C20</f>
        <v>444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1</v>
      </c>
      <c r="H22" s="20">
        <f t="shared" si="5"/>
        <v>122</v>
      </c>
      <c r="I22" s="20">
        <f t="shared" si="5"/>
        <v>721</v>
      </c>
      <c r="J22" s="20">
        <f t="shared" si="5"/>
        <v>488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173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2154</v>
      </c>
    </row>
    <row r="23" spans="1:36" s="47" customFormat="1" x14ac:dyDescent="0.25">
      <c r="A23" s="48" t="s">
        <v>26</v>
      </c>
      <c r="B23" s="19">
        <f>+B17+B19+B21</f>
        <v>910.2</v>
      </c>
      <c r="C23" s="19">
        <f t="shared" si="5"/>
        <v>1971.3600000000001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4.4400000000000004</v>
      </c>
      <c r="H23" s="19">
        <f t="shared" si="5"/>
        <v>541.68000000000006</v>
      </c>
      <c r="I23" s="19">
        <f t="shared" si="5"/>
        <v>3201.2400000000002</v>
      </c>
      <c r="J23" s="19">
        <f t="shared" si="5"/>
        <v>2166.7200000000003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768.12000000000012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9563.76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35.36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35.36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156.9984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156.9984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35.36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35.36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156.9984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156.9984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678.19</v>
      </c>
      <c r="C49" s="44">
        <v>956.02</v>
      </c>
      <c r="D49" s="44">
        <v>514.48</v>
      </c>
      <c r="E49" s="44">
        <v>0</v>
      </c>
      <c r="F49" s="44">
        <v>525.07000000000005</v>
      </c>
      <c r="G49" s="44">
        <v>319.41000000000003</v>
      </c>
      <c r="H49" s="44">
        <v>375.98</v>
      </c>
      <c r="I49" s="44">
        <v>852.6</v>
      </c>
      <c r="J49" s="44">
        <v>659.31</v>
      </c>
      <c r="K49" s="44">
        <v>1856.59</v>
      </c>
      <c r="L49" s="44"/>
      <c r="M49" s="45">
        <v>1526.02</v>
      </c>
      <c r="N49" s="45">
        <v>1099.94</v>
      </c>
      <c r="O49" s="45">
        <v>353.07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9716.68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>
        <v>61.05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61.05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549.66999999999996</v>
      </c>
      <c r="F52" s="44"/>
      <c r="G52" s="44"/>
      <c r="H52" s="44"/>
      <c r="I52" s="44"/>
      <c r="J52" s="44"/>
      <c r="K52" s="44"/>
      <c r="L52" s="44">
        <v>841.57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1391.24</v>
      </c>
    </row>
    <row r="53" spans="1:34" x14ac:dyDescent="0.25">
      <c r="A53" s="17" t="s">
        <v>18</v>
      </c>
      <c r="B53" s="44">
        <v>196.74</v>
      </c>
      <c r="C53" s="44">
        <v>162.13999999999999</v>
      </c>
      <c r="D53" s="44">
        <v>199.43</v>
      </c>
      <c r="E53" s="44">
        <v>81.41</v>
      </c>
      <c r="F53" s="44">
        <v>0</v>
      </c>
      <c r="G53" s="44"/>
      <c r="H53" s="44">
        <v>150.22</v>
      </c>
      <c r="I53" s="44">
        <v>126.2</v>
      </c>
      <c r="J53" s="44">
        <v>143.01</v>
      </c>
      <c r="K53" s="44">
        <v>378.68</v>
      </c>
      <c r="L53" s="44">
        <v>878.19</v>
      </c>
      <c r="M53" s="45"/>
      <c r="N53" s="45"/>
      <c r="O53" s="45">
        <v>243.73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2559.7500000000005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9.48</v>
      </c>
      <c r="H54" s="44">
        <v>24.51</v>
      </c>
      <c r="I54" s="44">
        <v>13.18</v>
      </c>
      <c r="J54" s="44">
        <v>28.78</v>
      </c>
      <c r="K54" s="44"/>
      <c r="L54" s="44"/>
      <c r="M54" s="45"/>
      <c r="N54" s="45">
        <v>14.5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90.45</v>
      </c>
    </row>
    <row r="55" spans="1:34" x14ac:dyDescent="0.25">
      <c r="A55" s="17" t="s">
        <v>52</v>
      </c>
      <c r="B55" s="44">
        <v>33.590000000000003</v>
      </c>
      <c r="C55" s="44">
        <v>141.87</v>
      </c>
      <c r="D55" s="44">
        <v>51.63</v>
      </c>
      <c r="E55" s="44"/>
      <c r="F55" s="44">
        <v>48</v>
      </c>
      <c r="G55" s="44"/>
      <c r="H55" s="44">
        <v>46.77</v>
      </c>
      <c r="I55" s="44"/>
      <c r="J55" s="44"/>
      <c r="K55" s="44">
        <v>13.12</v>
      </c>
      <c r="L55" s="44"/>
      <c r="M55" s="45">
        <v>49.59</v>
      </c>
      <c r="N55" s="45">
        <v>26.57</v>
      </c>
      <c r="O55" s="45">
        <v>250.79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661.93000000000006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162.47</v>
      </c>
      <c r="F58" s="44"/>
      <c r="G58" s="44"/>
      <c r="H58" s="44"/>
      <c r="I58" s="44"/>
      <c r="J58" s="44"/>
      <c r="K58" s="44"/>
      <c r="L58" s="44">
        <v>2.39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164.85999999999999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1829.72</v>
      </c>
      <c r="C64" s="53">
        <f t="shared" ref="C64:AG64" si="21">+C15+C23+C31+C39+C47+C48+C49+C50+C51+C52+C53+C54+C55+C56+C57+C58+C59+C60+C61+C62+C63</f>
        <v>3272.39</v>
      </c>
      <c r="D64" s="53">
        <f t="shared" si="21"/>
        <v>800.04000000000008</v>
      </c>
      <c r="E64" s="53">
        <f t="shared" si="21"/>
        <v>804.75</v>
      </c>
      <c r="F64" s="53">
        <f t="shared" si="21"/>
        <v>637.57000000000005</v>
      </c>
      <c r="G64" s="53">
        <f t="shared" si="21"/>
        <v>408.83000000000004</v>
      </c>
      <c r="H64" s="53">
        <f t="shared" si="21"/>
        <v>1139.1600000000001</v>
      </c>
      <c r="I64" s="53">
        <f t="shared" si="21"/>
        <v>4193.22</v>
      </c>
      <c r="J64" s="53">
        <f t="shared" si="21"/>
        <v>2997.82</v>
      </c>
      <c r="K64" s="53">
        <f t="shared" si="21"/>
        <v>2341.39</v>
      </c>
      <c r="L64" s="53">
        <f t="shared" si="21"/>
        <v>1888.7000000000003</v>
      </c>
      <c r="M64" s="53">
        <f t="shared" si="21"/>
        <v>1690.61</v>
      </c>
      <c r="N64" s="53">
        <f t="shared" si="21"/>
        <v>1175.51</v>
      </c>
      <c r="O64" s="53">
        <f t="shared" si="21"/>
        <v>1772.7084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24952.418399999999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1827.16</v>
      </c>
      <c r="C67" s="57">
        <f t="shared" ref="C67:L67" si="23">C12</f>
        <v>3254.2</v>
      </c>
      <c r="D67" s="57">
        <f t="shared" si="23"/>
        <v>799.63</v>
      </c>
      <c r="E67" s="57">
        <f t="shared" si="23"/>
        <v>804.27</v>
      </c>
      <c r="F67" s="57">
        <f t="shared" si="23"/>
        <v>637.07000000000005</v>
      </c>
      <c r="G67" s="57">
        <f t="shared" si="23"/>
        <v>408.71</v>
      </c>
      <c r="H67" s="57">
        <f t="shared" si="23"/>
        <v>1124.54</v>
      </c>
      <c r="I67" s="57">
        <f t="shared" si="23"/>
        <v>4056.73</v>
      </c>
      <c r="J67" s="57">
        <f t="shared" si="23"/>
        <v>2860.45</v>
      </c>
      <c r="K67" s="57">
        <f t="shared" si="23"/>
        <v>2341.38</v>
      </c>
      <c r="L67" s="57">
        <f t="shared" si="23"/>
        <v>1887.94</v>
      </c>
      <c r="M67" s="57">
        <f t="shared" si="22"/>
        <v>1690.76</v>
      </c>
      <c r="N67" s="57">
        <f t="shared" si="22"/>
        <v>1176.02</v>
      </c>
      <c r="O67" s="57">
        <f t="shared" si="22"/>
        <v>1578.16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24447.019999999997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1827.16</v>
      </c>
      <c r="C69" s="59">
        <f t="shared" ref="C69:AG69" si="25">+C67+C68</f>
        <v>3272.2</v>
      </c>
      <c r="D69" s="59">
        <f t="shared" si="25"/>
        <v>799.63</v>
      </c>
      <c r="E69" s="59">
        <f t="shared" si="25"/>
        <v>804.27</v>
      </c>
      <c r="F69" s="59">
        <f t="shared" si="25"/>
        <v>637.07000000000005</v>
      </c>
      <c r="G69" s="59">
        <f t="shared" si="25"/>
        <v>408.71</v>
      </c>
      <c r="H69" s="59">
        <f t="shared" si="25"/>
        <v>1124.54</v>
      </c>
      <c r="I69" s="59">
        <f t="shared" si="25"/>
        <v>4056.73</v>
      </c>
      <c r="J69" s="59">
        <f t="shared" si="25"/>
        <v>2860.45</v>
      </c>
      <c r="K69" s="59">
        <f t="shared" si="25"/>
        <v>2341.38</v>
      </c>
      <c r="L69" s="59">
        <f t="shared" si="25"/>
        <v>1887.94</v>
      </c>
      <c r="M69" s="59">
        <f t="shared" si="25"/>
        <v>1690.76</v>
      </c>
      <c r="N69" s="59">
        <f t="shared" si="25"/>
        <v>1176.02</v>
      </c>
      <c r="O69" s="59">
        <f t="shared" si="25"/>
        <v>1578.16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24465.019999999997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2.5599999999999454</v>
      </c>
      <c r="C70" s="57">
        <f t="shared" si="26"/>
        <v>0.19000000000005457</v>
      </c>
      <c r="D70" s="57">
        <f t="shared" si="26"/>
        <v>0.41000000000008185</v>
      </c>
      <c r="E70" s="57">
        <f t="shared" si="26"/>
        <v>0.48000000000001819</v>
      </c>
      <c r="F70" s="57">
        <f t="shared" si="26"/>
        <v>0.5</v>
      </c>
      <c r="G70" s="57">
        <f t="shared" si="26"/>
        <v>0.12000000000006139</v>
      </c>
      <c r="H70" s="57">
        <f t="shared" si="26"/>
        <v>14.620000000000118</v>
      </c>
      <c r="I70" s="57">
        <f t="shared" si="26"/>
        <v>136.49000000000024</v>
      </c>
      <c r="J70" s="57">
        <f t="shared" si="26"/>
        <v>137.37000000000035</v>
      </c>
      <c r="K70" s="57">
        <f t="shared" si="26"/>
        <v>9.9999999997635314E-3</v>
      </c>
      <c r="L70" s="57">
        <f t="shared" si="26"/>
        <v>0.76000000000021828</v>
      </c>
      <c r="M70" s="57">
        <f t="shared" si="26"/>
        <v>-0.15000000000009095</v>
      </c>
      <c r="N70" s="57">
        <f t="shared" si="26"/>
        <v>-0.50999999999999091</v>
      </c>
      <c r="O70" s="57">
        <f t="shared" si="26"/>
        <v>194.5483999999999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487.39840000000066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123</v>
      </c>
      <c r="I71" s="14" t="s">
        <v>124</v>
      </c>
      <c r="J71" s="14" t="s">
        <v>125</v>
      </c>
      <c r="K71" s="14"/>
      <c r="L71" s="14"/>
      <c r="M71" s="29"/>
      <c r="N71" s="29"/>
      <c r="O71" s="29" t="s">
        <v>126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4599.3900000000003</v>
      </c>
      <c r="C12" s="26">
        <v>1198.82</v>
      </c>
      <c r="D12" s="26">
        <v>1124.07</v>
      </c>
      <c r="E12" s="26">
        <v>1183.56</v>
      </c>
      <c r="F12" s="26">
        <v>1059.6600000000001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9165.5</v>
      </c>
      <c r="AI12" s="26">
        <v>9052.3700000000008</v>
      </c>
      <c r="AJ12" s="69">
        <f>+AI12-AH12</f>
        <v>-113.1299999999992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34.5</v>
      </c>
      <c r="C15" s="23">
        <v>94.7</v>
      </c>
      <c r="D15" s="23">
        <v>48.4</v>
      </c>
      <c r="E15" s="23">
        <v>60</v>
      </c>
      <c r="F15" s="23">
        <v>65.5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303.10000000000002</v>
      </c>
    </row>
    <row r="16" spans="1:36" s="32" customFormat="1" x14ac:dyDescent="0.25">
      <c r="A16" s="30" t="s">
        <v>20</v>
      </c>
      <c r="B16" s="31">
        <v>742</v>
      </c>
      <c r="C16" s="31">
        <v>151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893</v>
      </c>
      <c r="AJ16" s="70"/>
    </row>
    <row r="17" spans="1:36" s="47" customFormat="1" x14ac:dyDescent="0.25">
      <c r="A17" s="46" t="s">
        <v>27</v>
      </c>
      <c r="B17" s="22">
        <f>B16*$B$8</f>
        <v>3294.4800000000005</v>
      </c>
      <c r="C17" s="22">
        <f>C16*$B$8</f>
        <v>670.44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3964.9200000000005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742</v>
      </c>
      <c r="C22" s="20">
        <f t="shared" ref="C22:AG23" si="5">+C16+C18+C20</f>
        <v>151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893</v>
      </c>
    </row>
    <row r="23" spans="1:36" s="47" customFormat="1" x14ac:dyDescent="0.25">
      <c r="A23" s="48" t="s">
        <v>26</v>
      </c>
      <c r="B23" s="19">
        <f>+B17+B19+B21</f>
        <v>3294.4800000000005</v>
      </c>
      <c r="C23" s="19">
        <f t="shared" si="5"/>
        <v>670.44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3964.9200000000005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40.4</v>
      </c>
      <c r="C40" s="36">
        <v>10.65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51.05</v>
      </c>
    </row>
    <row r="41" spans="1:34" s="47" customFormat="1" x14ac:dyDescent="0.25">
      <c r="A41" s="46" t="s">
        <v>44</v>
      </c>
      <c r="B41" s="22">
        <f>B40*$B$8</f>
        <v>179.376</v>
      </c>
      <c r="C41" s="22">
        <f t="shared" ref="C41:AG41" si="16">C40*$B$8</f>
        <v>47.286000000000008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226.66200000000001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40.4</v>
      </c>
      <c r="C46" s="20">
        <f t="shared" ref="C46:AG47" si="19">+C40+C42+C44</f>
        <v>10.65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51.05</v>
      </c>
    </row>
    <row r="47" spans="1:34" s="47" customFormat="1" x14ac:dyDescent="0.25">
      <c r="A47" s="48" t="s">
        <v>48</v>
      </c>
      <c r="B47" s="19">
        <f>+B41+B43+B45</f>
        <v>179.376</v>
      </c>
      <c r="C47" s="19">
        <f t="shared" si="19"/>
        <v>47.286000000000008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226.66200000000001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938.6</v>
      </c>
      <c r="C49" s="44">
        <v>286.89999999999998</v>
      </c>
      <c r="D49" s="44">
        <v>920.36</v>
      </c>
      <c r="E49" s="44">
        <v>824.04</v>
      </c>
      <c r="F49" s="44">
        <v>840.05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3809.95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159.76</v>
      </c>
      <c r="C53" s="44">
        <v>100.92</v>
      </c>
      <c r="D53" s="44">
        <v>145.59</v>
      </c>
      <c r="E53" s="44">
        <v>198.28</v>
      </c>
      <c r="F53" s="44">
        <v>154.4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758.94999999999993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8.91</v>
      </c>
      <c r="E55" s="44">
        <v>102.56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111.47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4606.7160000000013</v>
      </c>
      <c r="C64" s="53">
        <f t="shared" ref="C64:AG64" si="21">+C15+C23+C31+C39+C47+C48+C49+C50+C51+C52+C53+C54+C55+C56+C57+C58+C59+C60+C61+C62+C63</f>
        <v>1200.2460000000001</v>
      </c>
      <c r="D64" s="53">
        <f t="shared" si="21"/>
        <v>1123.26</v>
      </c>
      <c r="E64" s="53">
        <f t="shared" si="21"/>
        <v>1184.8799999999999</v>
      </c>
      <c r="F64" s="53">
        <f t="shared" si="21"/>
        <v>1059.95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9175.0520000000015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4599.3900000000003</v>
      </c>
      <c r="C67" s="57">
        <f t="shared" ref="C67:L67" si="23">C12</f>
        <v>1198.82</v>
      </c>
      <c r="D67" s="57">
        <f t="shared" si="23"/>
        <v>1124.07</v>
      </c>
      <c r="E67" s="57">
        <f t="shared" si="23"/>
        <v>1183.56</v>
      </c>
      <c r="F67" s="57">
        <f t="shared" si="23"/>
        <v>1059.6600000000001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9165.5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4599.3900000000003</v>
      </c>
      <c r="C69" s="59">
        <f t="shared" ref="C69:AG69" si="25">+C67+C68</f>
        <v>1198.82</v>
      </c>
      <c r="D69" s="59">
        <f t="shared" si="25"/>
        <v>1124.07</v>
      </c>
      <c r="E69" s="59">
        <f t="shared" si="25"/>
        <v>1183.56</v>
      </c>
      <c r="F69" s="59">
        <f t="shared" si="25"/>
        <v>1059.6600000000001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9165.5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7.3260000000009313</v>
      </c>
      <c r="C70" s="57">
        <f t="shared" si="26"/>
        <v>1.4260000000001583</v>
      </c>
      <c r="D70" s="57">
        <f t="shared" si="26"/>
        <v>-0.80999999999994543</v>
      </c>
      <c r="E70" s="57">
        <f t="shared" si="26"/>
        <v>1.3199999999999363</v>
      </c>
      <c r="F70" s="57">
        <f t="shared" si="26"/>
        <v>0.28999999999996362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9.5520000000010441</v>
      </c>
    </row>
    <row r="71" spans="1:34" ht="95.25" customHeight="1" x14ac:dyDescent="0.25">
      <c r="A71" s="77" t="s">
        <v>96</v>
      </c>
      <c r="B71" s="14" t="s">
        <v>127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1583.69</v>
      </c>
      <c r="C12" s="26">
        <v>2504.8000000000002</v>
      </c>
      <c r="D12" s="26">
        <v>1121.8499999999999</v>
      </c>
      <c r="E12" s="26">
        <v>756.72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5967.06</v>
      </c>
      <c r="AI12" s="26">
        <v>5928.91</v>
      </c>
      <c r="AJ12" s="69">
        <f>+AI12-AH12</f>
        <v>-38.150000000000546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152.5</v>
      </c>
      <c r="C15" s="23">
        <v>175</v>
      </c>
      <c r="D15" s="23">
        <v>179.7</v>
      </c>
      <c r="E15" s="23">
        <v>78.2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585.4</v>
      </c>
    </row>
    <row r="16" spans="1:36" s="32" customFormat="1" x14ac:dyDescent="0.25">
      <c r="A16" s="30" t="s">
        <v>20</v>
      </c>
      <c r="B16" s="31">
        <v>118</v>
      </c>
      <c r="C16" s="31">
        <v>194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312</v>
      </c>
      <c r="AJ16" s="70"/>
    </row>
    <row r="17" spans="1:36" s="47" customFormat="1" x14ac:dyDescent="0.25">
      <c r="A17" s="46" t="s">
        <v>27</v>
      </c>
      <c r="B17" s="22">
        <f>B16*$B$8</f>
        <v>523.92000000000007</v>
      </c>
      <c r="C17" s="22">
        <f>C16*$B$8</f>
        <v>861.36000000000013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1385.2800000000002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118</v>
      </c>
      <c r="C22" s="20">
        <f t="shared" ref="C22:AG23" si="5">+C16+C18+C20</f>
        <v>194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312</v>
      </c>
    </row>
    <row r="23" spans="1:36" s="47" customFormat="1" x14ac:dyDescent="0.25">
      <c r="A23" s="48" t="s">
        <v>26</v>
      </c>
      <c r="B23" s="19">
        <f>+B17+B19+B21</f>
        <v>523.92000000000007</v>
      </c>
      <c r="C23" s="19">
        <f t="shared" si="5"/>
        <v>861.36000000000013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1385.2800000000002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15.07</v>
      </c>
      <c r="C40" s="36">
        <v>10.28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25.35</v>
      </c>
    </row>
    <row r="41" spans="1:34" s="47" customFormat="1" x14ac:dyDescent="0.25">
      <c r="A41" s="46" t="s">
        <v>44</v>
      </c>
      <c r="B41" s="22">
        <f>B40*$B$8</f>
        <v>66.910800000000009</v>
      </c>
      <c r="C41" s="22">
        <f t="shared" ref="C41:AG41" si="16">C40*$B$8</f>
        <v>45.6432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112.554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15.07</v>
      </c>
      <c r="C46" s="20">
        <f t="shared" ref="C46:AG47" si="19">+C40+C42+C44</f>
        <v>10.28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25.35</v>
      </c>
    </row>
    <row r="47" spans="1:34" s="47" customFormat="1" x14ac:dyDescent="0.25">
      <c r="A47" s="48" t="s">
        <v>48</v>
      </c>
      <c r="B47" s="19">
        <f>+B41+B43+B45</f>
        <v>66.910800000000009</v>
      </c>
      <c r="C47" s="19">
        <f t="shared" si="19"/>
        <v>45.6432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112.554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399.92</v>
      </c>
      <c r="C49" s="44">
        <v>977.47</v>
      </c>
      <c r="D49" s="44">
        <v>482.38</v>
      </c>
      <c r="E49" s="44">
        <v>319.86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2179.63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436.73</v>
      </c>
      <c r="C53" s="44">
        <v>446.05</v>
      </c>
      <c r="D53" s="44">
        <v>459.77</v>
      </c>
      <c r="E53" s="44">
        <v>358.63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1701.1799999999998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1579.9808</v>
      </c>
      <c r="C64" s="53">
        <f t="shared" ref="C64:AG64" si="21">+C15+C23+C31+C39+C47+C48+C49+C50+C51+C52+C53+C54+C55+C56+C57+C58+C59+C60+C61+C62+C63</f>
        <v>2505.5232000000005</v>
      </c>
      <c r="D64" s="53">
        <f t="shared" si="21"/>
        <v>1121.8499999999999</v>
      </c>
      <c r="E64" s="53">
        <f t="shared" si="21"/>
        <v>756.69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5964.0440000000017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1583.69</v>
      </c>
      <c r="C67" s="57">
        <f t="shared" ref="C67:L67" si="23">C12</f>
        <v>2504.8000000000002</v>
      </c>
      <c r="D67" s="57">
        <f t="shared" si="23"/>
        <v>1121.8499999999999</v>
      </c>
      <c r="E67" s="57">
        <f t="shared" si="23"/>
        <v>756.72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5967.06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1583.69</v>
      </c>
      <c r="C69" s="59">
        <f t="shared" ref="C69:AG69" si="25">+C67+C68</f>
        <v>2504.8000000000002</v>
      </c>
      <c r="D69" s="59">
        <f t="shared" si="25"/>
        <v>1121.8499999999999</v>
      </c>
      <c r="E69" s="59">
        <f t="shared" si="25"/>
        <v>756.72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5967.06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-3.7092000000000098</v>
      </c>
      <c r="C70" s="57">
        <f t="shared" si="26"/>
        <v>0.72320000000036089</v>
      </c>
      <c r="D70" s="57">
        <f t="shared" si="26"/>
        <v>0</v>
      </c>
      <c r="E70" s="57">
        <f t="shared" si="26"/>
        <v>-2.9999999999972715E-2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-3.0159999999996217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720.77</v>
      </c>
      <c r="C12" s="26">
        <v>1333.39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2054.16</v>
      </c>
      <c r="AI12" s="26">
        <v>2032.21</v>
      </c>
      <c r="AJ12" s="69">
        <f>+AI12-AH12</f>
        <v>-21.949999999999818</v>
      </c>
    </row>
    <row r="13" spans="1:36" ht="19.5" customHeight="1" x14ac:dyDescent="0.25">
      <c r="A13" s="25" t="s">
        <v>117</v>
      </c>
      <c r="B13" s="26"/>
      <c r="C13" s="26">
        <v>43.5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43.5</v>
      </c>
      <c r="AI13" s="26"/>
      <c r="AJ13" s="69">
        <f>+AI13-AH13</f>
        <v>-43.5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91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91</v>
      </c>
    </row>
    <row r="16" spans="1:36" s="32" customFormat="1" x14ac:dyDescent="0.25">
      <c r="A16" s="30" t="s">
        <v>20</v>
      </c>
      <c r="B16" s="31">
        <v>81</v>
      </c>
      <c r="C16" s="31">
        <v>95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176</v>
      </c>
      <c r="AJ16" s="70"/>
    </row>
    <row r="17" spans="1:36" s="47" customFormat="1" x14ac:dyDescent="0.25">
      <c r="A17" s="46" t="s">
        <v>27</v>
      </c>
      <c r="B17" s="22">
        <f>B16*$B$8</f>
        <v>359.64000000000004</v>
      </c>
      <c r="C17" s="22">
        <f>C16*$B$8</f>
        <v>421.8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781.44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95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176</v>
      </c>
    </row>
    <row r="23" spans="1:36" s="47" customFormat="1" x14ac:dyDescent="0.25">
      <c r="A23" s="48" t="s">
        <v>26</v>
      </c>
      <c r="B23" s="19">
        <f>+B17+B19+B21</f>
        <v>359.64000000000004</v>
      </c>
      <c r="C23" s="19">
        <f t="shared" si="5"/>
        <v>421.8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781.44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1.57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1.57</v>
      </c>
    </row>
    <row r="41" spans="1:34" s="47" customFormat="1" x14ac:dyDescent="0.25">
      <c r="A41" s="46" t="s">
        <v>44</v>
      </c>
      <c r="B41" s="22">
        <f>B40*$B$8</f>
        <v>6.9708000000000006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6.9708000000000006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1.57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1.57</v>
      </c>
    </row>
    <row r="47" spans="1:34" s="47" customFormat="1" x14ac:dyDescent="0.25">
      <c r="A47" s="48" t="s">
        <v>48</v>
      </c>
      <c r="B47" s="19">
        <f>+B41+B43+B45</f>
        <v>6.9708000000000006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6.9708000000000006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317.24</v>
      </c>
      <c r="C49" s="44">
        <v>680.11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997.35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32.56</v>
      </c>
      <c r="C53" s="44">
        <v>21.5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54.06</v>
      </c>
    </row>
    <row r="54" spans="1:34" x14ac:dyDescent="0.25">
      <c r="A54" s="17" t="s">
        <v>114</v>
      </c>
      <c r="B54" s="44"/>
      <c r="C54" s="44">
        <v>41.05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41.05</v>
      </c>
    </row>
    <row r="55" spans="1:34" x14ac:dyDescent="0.25">
      <c r="A55" s="17" t="s">
        <v>52</v>
      </c>
      <c r="B55" s="44">
        <v>11.07</v>
      </c>
      <c r="C55" s="44">
        <v>128.63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139.69999999999999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727.48080000000016</v>
      </c>
      <c r="C64" s="53">
        <f t="shared" ref="C64:AG64" si="21">+C15+C23+C31+C39+C47+C48+C49+C50+C51+C52+C53+C54+C55+C56+C57+C58+C59+C60+C61+C62+C63</f>
        <v>1384.0899999999997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2111.5708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720.77</v>
      </c>
      <c r="C67" s="57">
        <f t="shared" ref="C67:L67" si="23">C12</f>
        <v>1333.39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2054.16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49.5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49.5</v>
      </c>
    </row>
    <row r="69" spans="1:34" s="47" customFormat="1" x14ac:dyDescent="0.25">
      <c r="A69" s="58" t="s">
        <v>94</v>
      </c>
      <c r="B69" s="59">
        <f>+B67+B68</f>
        <v>720.77</v>
      </c>
      <c r="C69" s="59">
        <f t="shared" ref="C69:AG69" si="25">+C67+C68</f>
        <v>1382.89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2103.66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6.7108000000001766</v>
      </c>
      <c r="C70" s="57">
        <f t="shared" si="26"/>
        <v>1.1999999999995907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7.9107999999997674</v>
      </c>
    </row>
    <row r="71" spans="1:34" ht="102.75" customHeight="1" x14ac:dyDescent="0.25">
      <c r="A71" s="77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487.43</v>
      </c>
      <c r="C12" s="26">
        <v>1067.48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1554.91</v>
      </c>
      <c r="AI12" s="26">
        <v>1554.91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</v>
      </c>
      <c r="C15" s="23">
        <v>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</v>
      </c>
    </row>
    <row r="16" spans="1:36" s="32" customFormat="1" x14ac:dyDescent="0.25">
      <c r="A16" s="30" t="s">
        <v>20</v>
      </c>
      <c r="B16" s="31">
        <v>53</v>
      </c>
      <c r="C16" s="31">
        <v>130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183</v>
      </c>
      <c r="AJ16" s="70"/>
    </row>
    <row r="17" spans="1:36" s="47" customFormat="1" x14ac:dyDescent="0.25">
      <c r="A17" s="46" t="s">
        <v>27</v>
      </c>
      <c r="B17" s="22">
        <f>B16*$B$8</f>
        <v>234.26</v>
      </c>
      <c r="C17" s="22">
        <f>C16*$B$8</f>
        <v>574.6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808.86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53</v>
      </c>
      <c r="C22" s="20">
        <f t="shared" ref="C22:AG23" si="5">+C16+C18+C20</f>
        <v>130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183</v>
      </c>
    </row>
    <row r="23" spans="1:36" s="47" customFormat="1" x14ac:dyDescent="0.25">
      <c r="A23" s="48" t="s">
        <v>26</v>
      </c>
      <c r="B23" s="19">
        <f>+B17+B19+B21</f>
        <v>234.26</v>
      </c>
      <c r="C23" s="19">
        <f t="shared" si="5"/>
        <v>574.6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808.86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196.2</v>
      </c>
      <c r="C49" s="44">
        <v>406.86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603.05999999999995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49.9</v>
      </c>
      <c r="C53" s="44">
        <v>30.76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80.66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8.84</v>
      </c>
      <c r="C55" s="44">
        <v>50.38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59.22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490.19999999999993</v>
      </c>
      <c r="C64" s="53">
        <f t="shared" ref="C64:AG64" si="21">+C15+C23+C31+C39+C47+C48+C49+C50+C51+C52+C53+C54+C55+C56+C57+C58+C59+C60+C61+C62+C63</f>
        <v>1068.6000000000001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1558.8000000000002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487.43</v>
      </c>
      <c r="C67" s="57">
        <f t="shared" ref="C67:L67" si="23">C12</f>
        <v>1067.48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1554.91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487.43</v>
      </c>
      <c r="C69" s="59">
        <f t="shared" ref="C69:AG69" si="25">+C67+C68</f>
        <v>1067.48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1554.91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2.769999999999925</v>
      </c>
      <c r="C70" s="57">
        <f t="shared" si="26"/>
        <v>1.1200000000001182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3.8900000000000432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G5" activePane="bottomRight" state="frozen"/>
      <selection pane="topRight" activeCell="B1" sqref="B1"/>
      <selection pane="bottomLeft" activeCell="A5" sqref="A5"/>
      <selection pane="bottomRight" activeCell="AL12" sqref="AL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82">
        <v>30407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58</v>
      </c>
      <c r="F11" s="5" t="s">
        <v>59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2025.23</v>
      </c>
      <c r="C12" s="26">
        <v>2192.8200000000002</v>
      </c>
      <c r="D12" s="26">
        <v>2595.65</v>
      </c>
      <c r="E12" s="26">
        <v>2242.37</v>
      </c>
      <c r="F12" s="26">
        <v>1258.54</v>
      </c>
      <c r="G12" s="26">
        <v>418.27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10732.880000000001</v>
      </c>
      <c r="AI12" s="26">
        <v>10635.19</v>
      </c>
      <c r="AJ12" s="69">
        <f>+AI12-AH12</f>
        <v>-97.690000000000509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258.5</v>
      </c>
      <c r="C15" s="23">
        <v>483.7</v>
      </c>
      <c r="D15" s="23">
        <v>33.5</v>
      </c>
      <c r="E15" s="23">
        <v>189.5</v>
      </c>
      <c r="F15" s="23">
        <v>140.19999999999999</v>
      </c>
      <c r="G15" s="23">
        <v>23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1128.4000000000001</v>
      </c>
    </row>
    <row r="16" spans="1:36" s="32" customFormat="1" x14ac:dyDescent="0.25">
      <c r="A16" s="30" t="s">
        <v>20</v>
      </c>
      <c r="B16" s="31">
        <v>223</v>
      </c>
      <c r="C16" s="31">
        <v>103</v>
      </c>
      <c r="D16" s="31">
        <v>215</v>
      </c>
      <c r="E16" s="31">
        <v>268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809</v>
      </c>
      <c r="AJ16" s="70"/>
    </row>
    <row r="17" spans="1:36" s="47" customFormat="1" x14ac:dyDescent="0.25">
      <c r="A17" s="46" t="s">
        <v>27</v>
      </c>
      <c r="B17" s="22">
        <f>B16*$B$8</f>
        <v>990.12000000000012</v>
      </c>
      <c r="C17" s="22">
        <f>C16*$B$8</f>
        <v>457.32000000000005</v>
      </c>
      <c r="D17" s="22">
        <f t="shared" ref="D17:AG17" si="2">D16*$B$8</f>
        <v>954.60000000000014</v>
      </c>
      <c r="E17" s="22">
        <f t="shared" si="2"/>
        <v>1189.92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3591.96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223</v>
      </c>
      <c r="C22" s="20">
        <f t="shared" ref="C22:AG23" si="5">+C16+C18+C20</f>
        <v>103</v>
      </c>
      <c r="D22" s="20">
        <f t="shared" si="5"/>
        <v>215</v>
      </c>
      <c r="E22" s="20">
        <f t="shared" si="5"/>
        <v>268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809</v>
      </c>
    </row>
    <row r="23" spans="1:36" s="47" customFormat="1" x14ac:dyDescent="0.25">
      <c r="A23" s="48" t="s">
        <v>26</v>
      </c>
      <c r="B23" s="19">
        <f>+B17+B19+B21</f>
        <v>990.12000000000012</v>
      </c>
      <c r="C23" s="19">
        <f t="shared" si="5"/>
        <v>457.32000000000005</v>
      </c>
      <c r="D23" s="19">
        <f t="shared" si="5"/>
        <v>954.60000000000014</v>
      </c>
      <c r="E23" s="19">
        <f t="shared" si="5"/>
        <v>1189.92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3591.96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40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177.60000000000002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177.60000000000002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40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177.60000000000002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177.60000000000002</v>
      </c>
    </row>
    <row r="40" spans="1:34" x14ac:dyDescent="0.25">
      <c r="A40" s="13" t="s">
        <v>43</v>
      </c>
      <c r="B40" s="36"/>
      <c r="C40" s="36"/>
      <c r="D40" s="36"/>
      <c r="E40" s="36">
        <v>15.24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15.24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67.665600000000012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67.665600000000012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15.24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15.24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67.665600000000012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67.665600000000012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502.57</v>
      </c>
      <c r="C49" s="44"/>
      <c r="D49" s="44"/>
      <c r="E49" s="44"/>
      <c r="F49" s="44">
        <v>1041.4100000000001</v>
      </c>
      <c r="G49" s="44">
        <v>218.47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1762.45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1117.53</v>
      </c>
      <c r="D52" s="44">
        <v>1225.74</v>
      </c>
      <c r="E52" s="44">
        <v>654.12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2997.39</v>
      </c>
    </row>
    <row r="53" spans="1:34" x14ac:dyDescent="0.25">
      <c r="A53" s="17" t="s">
        <v>18</v>
      </c>
      <c r="B53" s="44">
        <v>263.94</v>
      </c>
      <c r="C53" s="44">
        <v>133</v>
      </c>
      <c r="D53" s="44">
        <v>386.44</v>
      </c>
      <c r="E53" s="44">
        <v>145.16999999999999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928.55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17.940000000000001</v>
      </c>
      <c r="C55" s="44"/>
      <c r="D55" s="44"/>
      <c r="E55" s="44"/>
      <c r="F55" s="44">
        <v>76.680000000000007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94.62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3.89</v>
      </c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3.89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2033.0700000000002</v>
      </c>
      <c r="C64" s="53">
        <f t="shared" ref="C64:AG64" si="21">+C15+C23+C31+C39+C47+C48+C49+C50+C51+C52+C53+C54+C55+C56+C57+C58+C59+C60+C61+C62+C63</f>
        <v>2195.44</v>
      </c>
      <c r="D64" s="53">
        <f t="shared" si="21"/>
        <v>2600.2800000000002</v>
      </c>
      <c r="E64" s="53">
        <f t="shared" si="21"/>
        <v>2246.3756000000003</v>
      </c>
      <c r="F64" s="53">
        <f t="shared" si="21"/>
        <v>1258.2900000000002</v>
      </c>
      <c r="G64" s="53">
        <f t="shared" si="21"/>
        <v>419.07000000000005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10752.525600000001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2025.23</v>
      </c>
      <c r="C67" s="57">
        <f t="shared" ref="C67:L67" si="23">C12</f>
        <v>2192.8200000000002</v>
      </c>
      <c r="D67" s="57">
        <f t="shared" si="23"/>
        <v>2595.65</v>
      </c>
      <c r="E67" s="57">
        <f t="shared" si="23"/>
        <v>2242.37</v>
      </c>
      <c r="F67" s="57">
        <f t="shared" si="23"/>
        <v>1258.54</v>
      </c>
      <c r="G67" s="57">
        <f t="shared" si="23"/>
        <v>418.27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10732.880000000001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2025.23</v>
      </c>
      <c r="C69" s="59">
        <f t="shared" ref="C69:AG69" si="25">+C67+C68</f>
        <v>2192.8200000000002</v>
      </c>
      <c r="D69" s="59">
        <f t="shared" si="25"/>
        <v>2595.65</v>
      </c>
      <c r="E69" s="59">
        <f t="shared" si="25"/>
        <v>2242.37</v>
      </c>
      <c r="F69" s="59">
        <f t="shared" si="25"/>
        <v>1258.54</v>
      </c>
      <c r="G69" s="59">
        <f t="shared" si="25"/>
        <v>418.27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10732.880000000001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7.8400000000001455</v>
      </c>
      <c r="C70" s="57">
        <f t="shared" si="26"/>
        <v>2.6199999999998909</v>
      </c>
      <c r="D70" s="57">
        <f t="shared" si="26"/>
        <v>4.6300000000001091</v>
      </c>
      <c r="E70" s="57">
        <f t="shared" si="26"/>
        <v>4.0056000000004133</v>
      </c>
      <c r="F70" s="57">
        <f t="shared" si="26"/>
        <v>-0.24999999999977263</v>
      </c>
      <c r="G70" s="57">
        <f t="shared" si="26"/>
        <v>0.80000000000006821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19.645600000000854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2022-04-21T19:39:03Z</dcterms:modified>
</cp:coreProperties>
</file>