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ADRE BOVEDA GENERAL 2022\CUADRE GENERRAL ABRIL 2022\"/>
    </mc:Choice>
  </mc:AlternateContent>
  <bookViews>
    <workbookView xWindow="0" yWindow="0" windowWidth="19200" windowHeight="10890" firstSheet="3" activeTab="3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AH13" i="151"/>
  <c r="AH14" i="151"/>
  <c r="AH12" i="151"/>
  <c r="AH13" i="152"/>
  <c r="AH14" i="152"/>
  <c r="AH12" i="152"/>
  <c r="AJ12" i="152" s="1"/>
  <c r="H2" i="145"/>
  <c r="G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AH23" i="149" s="1"/>
  <c r="F11" i="145" s="1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I64" i="150" s="1"/>
  <c r="I70" i="150" s="1"/>
  <c r="K31" i="150"/>
  <c r="M31" i="150"/>
  <c r="M64" i="150" s="1"/>
  <c r="M70" i="150" s="1"/>
  <c r="O31" i="150"/>
  <c r="Q31" i="150"/>
  <c r="S31" i="150"/>
  <c r="U31" i="150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A64" i="151" l="1"/>
  <c r="AA70" i="151" s="1"/>
  <c r="S64" i="151"/>
  <c r="S70" i="151" s="1"/>
  <c r="K64" i="151"/>
  <c r="K70" i="151" s="1"/>
  <c r="C64" i="151"/>
  <c r="C70" i="151" s="1"/>
  <c r="U64" i="150"/>
  <c r="U70" i="150" s="1"/>
  <c r="E64" i="150"/>
  <c r="E70" i="150" s="1"/>
  <c r="AH23" i="151"/>
  <c r="H11" i="145" s="1"/>
  <c r="B64" i="150"/>
  <c r="B70" i="150" s="1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X39" i="40"/>
  <c r="AB39" i="40"/>
  <c r="AD39" i="40"/>
  <c r="AF39" i="40"/>
  <c r="T41" i="40"/>
  <c r="U41" i="40"/>
  <c r="V41" i="40"/>
  <c r="W41" i="40"/>
  <c r="X41" i="40"/>
  <c r="Y41" i="40"/>
  <c r="Z41" i="40"/>
  <c r="AA41" i="40"/>
  <c r="AB41" i="40"/>
  <c r="AB47" i="40" s="1"/>
  <c r="AC41" i="40"/>
  <c r="AD41" i="40"/>
  <c r="AE41" i="40"/>
  <c r="AF41" i="40"/>
  <c r="AG41" i="40"/>
  <c r="T43" i="40"/>
  <c r="U43" i="40"/>
  <c r="V43" i="40"/>
  <c r="W43" i="40"/>
  <c r="W47" i="40" s="1"/>
  <c r="X43" i="40"/>
  <c r="Y43" i="40"/>
  <c r="Z43" i="40"/>
  <c r="AA43" i="40"/>
  <c r="AB43" i="40"/>
  <c r="AC43" i="40"/>
  <c r="AD43" i="40"/>
  <c r="AE43" i="40"/>
  <c r="AE47" i="40" s="1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U23" i="40" s="1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AG23" i="40" s="1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Y23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T47" i="40" l="1"/>
  <c r="AE39" i="40"/>
  <c r="AA39" i="40"/>
  <c r="W39" i="40"/>
  <c r="AD23" i="40"/>
  <c r="Z23" i="40"/>
  <c r="V23" i="40"/>
  <c r="V64" i="40" s="1"/>
  <c r="V70" i="40" s="1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G64" i="40" s="1"/>
  <c r="AG70" i="40" s="1"/>
  <c r="AE31" i="40"/>
  <c r="AE64" i="40" s="1"/>
  <c r="AE70" i="40" s="1"/>
  <c r="AC31" i="40"/>
  <c r="AC64" i="40" s="1"/>
  <c r="AC70" i="40" s="1"/>
  <c r="AA31" i="40"/>
  <c r="Y31" i="40"/>
  <c r="W31" i="40"/>
  <c r="U31" i="40"/>
  <c r="AH22" i="40"/>
  <c r="B10" i="145" s="1"/>
  <c r="J10" i="145" s="1"/>
  <c r="B4" i="145"/>
  <c r="J4" i="145" s="1"/>
  <c r="AD64" i="40"/>
  <c r="AD70" i="40" s="1"/>
  <c r="AB64" i="40"/>
  <c r="AB70" i="40" s="1"/>
  <c r="Z64" i="40"/>
  <c r="Z70" i="40" s="1"/>
  <c r="Y64" i="40"/>
  <c r="Y70" i="40" s="1"/>
  <c r="T64" i="40"/>
  <c r="B67" i="40"/>
  <c r="B22" i="40"/>
  <c r="M33" i="40"/>
  <c r="N33" i="40"/>
  <c r="O33" i="40"/>
  <c r="P33" i="40"/>
  <c r="Q33" i="40"/>
  <c r="R33" i="40"/>
  <c r="S33" i="40"/>
  <c r="M35" i="40"/>
  <c r="M39" i="40" s="1"/>
  <c r="N35" i="40"/>
  <c r="O35" i="40"/>
  <c r="P35" i="40"/>
  <c r="Q35" i="40"/>
  <c r="Q39" i="40" s="1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F68" i="40"/>
  <c r="G68" i="40"/>
  <c r="H68" i="40"/>
  <c r="H69" i="40" s="1"/>
  <c r="I68" i="40"/>
  <c r="J68" i="40"/>
  <c r="K68" i="40"/>
  <c r="L68" i="40"/>
  <c r="L69" i="40"/>
  <c r="B68" i="40"/>
  <c r="C17" i="40"/>
  <c r="C69" i="40" l="1"/>
  <c r="AA64" i="40"/>
  <c r="AA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S64" i="40" s="1"/>
  <c r="S70" i="40" s="1"/>
  <c r="R23" i="40"/>
  <c r="Q23" i="40"/>
  <c r="P23" i="40"/>
  <c r="O23" i="40"/>
  <c r="O64" i="40" s="1"/>
  <c r="O70" i="40" s="1"/>
  <c r="N23" i="40"/>
  <c r="M23" i="40"/>
  <c r="M64" i="40" s="1"/>
  <c r="M70" i="40" s="1"/>
  <c r="P64" i="40" l="1"/>
  <c r="P70" i="40" s="1"/>
  <c r="AH69" i="40"/>
  <c r="R64" i="40"/>
  <c r="R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E23" i="40" s="1"/>
  <c r="F17" i="40"/>
  <c r="G17" i="40"/>
  <c r="G23" i="40" s="1"/>
  <c r="H17" i="40"/>
  <c r="I17" i="40"/>
  <c r="J17" i="40"/>
  <c r="K17" i="40"/>
  <c r="K23" i="40" s="1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F39" i="40"/>
  <c r="H39" i="40"/>
  <c r="I39" i="40"/>
  <c r="J39" i="40"/>
  <c r="L39" i="40"/>
  <c r="C46" i="40"/>
  <c r="D46" i="40"/>
  <c r="E46" i="40"/>
  <c r="F46" i="40"/>
  <c r="G46" i="40"/>
  <c r="H46" i="40"/>
  <c r="I46" i="40"/>
  <c r="J46" i="40"/>
  <c r="K46" i="40"/>
  <c r="L46" i="40"/>
  <c r="C47" i="40"/>
  <c r="E47" i="40"/>
  <c r="G47" i="40"/>
  <c r="I47" i="40"/>
  <c r="K47" i="40"/>
  <c r="B38" i="40"/>
  <c r="E39" i="40" l="1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L64" i="40" s="1"/>
  <c r="L70" i="40" s="1"/>
  <c r="H47" i="40"/>
  <c r="D47" i="40"/>
  <c r="D64" i="40" s="1"/>
  <c r="D70" i="40" s="1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E64" i="40"/>
  <c r="E70" i="40" s="1"/>
  <c r="B23" i="40"/>
  <c r="H64" i="40" l="1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<sst xmlns="http://schemas.openxmlformats.org/spreadsheetml/2006/main" count="751" uniqueCount="136">
  <si>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</si>
  <si>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</si>
  <si>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</si>
  <si>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</si>
  <si>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</si>
  <si>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</si>
  <si>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</si>
  <si>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</si>
  <si>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</si>
  <si>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</si>
  <si>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</si>
  <si>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</si>
  <si>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</si>
  <si>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</si>
  <si>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</si>
  <si>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</si>
  <si>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</si>
  <si>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</si>
  <si>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</si>
  <si>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</si>
  <si>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</si>
  <si>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</si>
  <si>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</si>
  <si>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</si>
  <si>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</si>
  <si>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</si>
  <si>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</si>
  <si>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</si>
  <si>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</si>
  <si>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</si>
  <si>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</si>
  <si>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</si>
  <si>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</si>
  <si>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</si>
  <si>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</si>
  <si>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</si>
  <si>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</si>
  <si>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</si>
  <si>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</si>
  <si>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</si>
  <si>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</si>
  <si>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</si>
  <si>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</si>
  <si>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</si>
  <si>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</si>
  <si>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</si>
  <si>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</si>
  <si>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</si>
  <si>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</si>
  <si>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</si>
  <si>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</si>
  <si>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</si>
  <si>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</si>
  <si>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</si>
  <si>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</si>
  <si>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</si>
  <si>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</si>
  <si>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</si>
  <si>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</si>
  <si>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</si>
  <si>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</si>
  <si>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</si>
  <si>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</si>
  <si>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</si>
  <si>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</si>
  <si>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</si>
  <si>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</si>
  <si>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</si>
  <si>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</si>
  <si>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</si>
  <si>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</si>
  <si>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</si>
  <si>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</si>
  <si>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</si>
  <si>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</si>
  <si>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</si>
  <si>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</si>
  <si>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</si>
  <si>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</si>
  <si>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</si>
  <si>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</si>
  <si>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</si>
  <si>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</si>
  <si>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</si>
  <si>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</si>
  <si>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</si>
  <si>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</si>
  <si>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</si>
  <si>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</si>
  <si>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</si>
  <si>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</si>
  <si>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</si>
  <si>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</si>
  <si>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</si>
  <si>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</si>
  <si>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</si>
  <si>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</si>
  <si>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</si>
  <si>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</si>
  <si>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</si>
  <si>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</si>
  <si>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</si>
  <si>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</si>
  <si>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</si>
  <si>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</si>
  <si>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</si>
  <si>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</si>
  <si>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</si>
  <si>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</si>
  <si>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</si>
  <si>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</si>
  <si>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</si>
  <si>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</si>
  <si>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</si>
  <si>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</si>
  <si>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</si>
  <si>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</si>
  <si>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</si>
  <si>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</si>
  <si>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</si>
  <si>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</si>
  <si>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</si>
  <si>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</si>
  <si>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9.00F/C</t>
  </si>
  <si>
    <t>33.80F/C</t>
  </si>
  <si>
    <t>CAJERO NO COBRO</t>
  </si>
  <si>
    <t xml:space="preserve">PORCENTAJE A LA </t>
  </si>
  <si>
    <t xml:space="preserve">HORA DE RELIZAR LA </t>
  </si>
  <si>
    <t xml:space="preserve">FACTURACIO DEL </t>
  </si>
  <si>
    <t xml:space="preserve">PAYPAL </t>
  </si>
  <si>
    <t>35.50F/C</t>
  </si>
  <si>
    <t>27.50f/c</t>
  </si>
  <si>
    <t>22.00F/C</t>
  </si>
  <si>
    <t>10.50F/C</t>
  </si>
  <si>
    <t xml:space="preserve">cuenta no cobrada </t>
  </si>
  <si>
    <t>#1856 monto 45.38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</si>
</sst>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47936.99</v>
      </c>
      <c r="C2" s="43">
        <f>MODELO!AH12</f>
        <v>23361.13</v>
      </c>
      <c r="D2" s="43">
        <f>EXQUISITECES!AH12</f>
        <v>7244.3500000000013</v>
      </c>
      <c r="E2" s="43">
        <f>HOYADA!AH12</f>
        <v>8969.1999999999989</v>
      </c>
      <c r="F2" s="43">
        <f>FARMASTOP!AH12</f>
        <v>2454.56</v>
      </c>
      <c r="G2" s="43">
        <f>BOCAS!AH12</f>
        <v>1279.76</v>
      </c>
      <c r="H2" s="43">
        <f>LAGUNETICA!AH12</f>
        <v>12919.660000000002</v>
      </c>
      <c r="I2" s="43">
        <f>SANANTONIO!AH12</f>
        <v>0</v>
      </c>
      <c r="J2" s="43">
        <f>SUM(B2:I2)</f>
        <v>104165.65</v>
      </c>
    </row>
    <row r="3" spans="1:10" x14ac:dyDescent="0.25">
      <c r="A3" s="46" t="s">
        <v>0</v>
      </c>
      <c r="B3" s="43">
        <f>AUTOMERCADO!AH15</f>
        <v>656.7</v>
      </c>
      <c r="C3" s="43">
        <f>MODELO!AH15</f>
        <v>1105.4000000000001</v>
      </c>
      <c r="D3" s="43">
        <f>EXQUISITECES!AH15</f>
        <v>214.60000000000002</v>
      </c>
      <c r="E3" s="43">
        <f>HOYADA!AH15</f>
        <v>1117.9000000000001</v>
      </c>
      <c r="F3" s="43">
        <f>FARMASTOP!AH15</f>
        <v>69</v>
      </c>
      <c r="G3" s="43">
        <f>BOCAS!AH15</f>
        <v>104.2</v>
      </c>
      <c r="H3" s="43">
        <f>LAGUNETICA!AH15</f>
        <v>704</v>
      </c>
      <c r="I3" s="43">
        <f>SANANTONIO!AH15</f>
        <v>0</v>
      </c>
      <c r="J3" s="43">
        <f t="shared" ref="J3:J52" si="0">SUM(B3:I3)</f>
        <v>3971.8</v>
      </c>
    </row>
    <row r="4" spans="1:10" x14ac:dyDescent="0.25">
      <c r="A4" s="73" t="s">
        <v>20</v>
      </c>
      <c r="B4" s="43">
        <f>AUTOMERCADO!AH16</f>
        <v>3009</v>
      </c>
      <c r="C4" s="43">
        <f>MODELO!AH16</f>
        <v>1413</v>
      </c>
      <c r="D4" s="43">
        <f>EXQUISITECES!AH16</f>
        <v>537</v>
      </c>
      <c r="E4" s="43">
        <f>HOYADA!AH16</f>
        <v>341</v>
      </c>
      <c r="F4" s="43">
        <f>FARMASTOP!AH16</f>
        <v>222</v>
      </c>
      <c r="G4" s="43">
        <f>BOCAS!AH16</f>
        <v>108</v>
      </c>
      <c r="H4" s="43">
        <f>LAGUNETICA!AH16</f>
        <v>917</v>
      </c>
      <c r="I4" s="43">
        <f>SANANTONIO!AH16</f>
        <v>0</v>
      </c>
      <c r="J4" s="43">
        <f t="shared" si="0"/>
        <v>6547</v>
      </c>
    </row>
    <row r="5" spans="1:10" x14ac:dyDescent="0.25">
      <c r="A5" s="46" t="s">
        <v>27</v>
      </c>
      <c r="B5" s="43">
        <f>AUTOMERCADO!AH17</f>
        <v>13359.960000000003</v>
      </c>
      <c r="C5" s="43">
        <f>MODELO!AH17</f>
        <v>6273.7200000000012</v>
      </c>
      <c r="D5" s="43">
        <f>EXQUISITECES!AH17</f>
        <v>2384.2800000000002</v>
      </c>
      <c r="E5" s="43">
        <f>HOYADA!AH17</f>
        <v>1514.0400000000002</v>
      </c>
      <c r="F5" s="43">
        <f>FARMASTOP!AH17</f>
        <v>985.68000000000006</v>
      </c>
      <c r="G5" s="43">
        <f>BOCAS!AH17</f>
        <v>477.36</v>
      </c>
      <c r="H5" s="43">
        <f>LAGUNETICA!AH17</f>
        <v>4071.4800000000005</v>
      </c>
      <c r="I5" s="43">
        <f>SANANTONIO!AH17</f>
        <v>0</v>
      </c>
      <c r="J5" s="43">
        <f t="shared" si="0"/>
        <v>29066.520000000004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3009</v>
      </c>
      <c r="C10" s="43">
        <f>MODELO!AH22</f>
        <v>1413</v>
      </c>
      <c r="D10" s="43">
        <f>EXQUISITECES!AH22</f>
        <v>537</v>
      </c>
      <c r="E10" s="43">
        <f>HOYADA!AH22</f>
        <v>341</v>
      </c>
      <c r="F10" s="43">
        <f>FARMASTOP!AH22</f>
        <v>222</v>
      </c>
      <c r="G10" s="43">
        <f>BOCAS!AH22</f>
        <v>108</v>
      </c>
      <c r="H10" s="43">
        <f>LAGUNETICA!AH22</f>
        <v>917</v>
      </c>
      <c r="I10" s="43">
        <f>SANANTONIO!AH22</f>
        <v>0</v>
      </c>
      <c r="J10" s="43">
        <f t="shared" si="0"/>
        <v>6547</v>
      </c>
    </row>
    <row r="11" spans="1:10" x14ac:dyDescent="0.25">
      <c r="A11" s="48" t="s">
        <v>26</v>
      </c>
      <c r="B11" s="43">
        <f>AUTOMERCADO!AH23</f>
        <v>13359.960000000003</v>
      </c>
      <c r="C11" s="43">
        <f>MODELO!AH23</f>
        <v>6273.7200000000012</v>
      </c>
      <c r="D11" s="43">
        <f>EXQUISITECES!AH23</f>
        <v>2384.2800000000002</v>
      </c>
      <c r="E11" s="43">
        <f>HOYADA!AH23</f>
        <v>1514.0400000000002</v>
      </c>
      <c r="F11" s="43">
        <f>FARMASTOP!AH23</f>
        <v>985.68000000000006</v>
      </c>
      <c r="G11" s="43">
        <f>BOCAS!AH23</f>
        <v>477.36</v>
      </c>
      <c r="H11" s="43">
        <f>LAGUNETICA!AH23</f>
        <v>4071.4800000000005</v>
      </c>
      <c r="I11" s="43">
        <f>SANANTONIO!AH23</f>
        <v>0</v>
      </c>
      <c r="J11" s="43">
        <f t="shared" si="0"/>
        <v>29066.520000000004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0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0</v>
      </c>
    </row>
    <row r="20" spans="1:10" x14ac:dyDescent="0.25">
      <c r="A20" s="46" t="s">
        <v>34</v>
      </c>
      <c r="B20" s="43">
        <f>AUTOMERCADO!AH32</f>
        <v>678.9</v>
      </c>
      <c r="C20" s="43">
        <f>MODELO!AH32</f>
        <v>0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678.9</v>
      </c>
    </row>
    <row r="21" spans="1:10" x14ac:dyDescent="0.25">
      <c r="A21" s="46" t="s">
        <v>35</v>
      </c>
      <c r="B21" s="43">
        <f>AUTOMERCADO!AH33</f>
        <v>3014.3160000000003</v>
      </c>
      <c r="C21" s="43">
        <f>MODELO!AH33</f>
        <v>0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3014.3160000000003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678.9</v>
      </c>
      <c r="C26" s="43">
        <f>MODELO!AH38</f>
        <v>0</v>
      </c>
      <c r="D26" s="43">
        <f>EXQUISITECES!AH38</f>
        <v>0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678.9</v>
      </c>
    </row>
    <row r="27" spans="1:10" x14ac:dyDescent="0.25">
      <c r="A27" s="48" t="s">
        <v>42</v>
      </c>
      <c r="B27" s="43">
        <f>AUTOMERCADO!AH39</f>
        <v>3014.3160000000003</v>
      </c>
      <c r="C27" s="43">
        <f>MODELO!AH39</f>
        <v>0</v>
      </c>
      <c r="D27" s="43">
        <f>EXQUISITECES!AH39</f>
        <v>0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3014.3160000000003</v>
      </c>
    </row>
    <row r="28" spans="1:10" x14ac:dyDescent="0.25">
      <c r="A28" s="46" t="s">
        <v>43</v>
      </c>
      <c r="B28" s="43">
        <f>AUTOMERCADO!AH40</f>
        <v>239.78000000000003</v>
      </c>
      <c r="C28" s="43">
        <f>MODELO!AH40</f>
        <v>61.400000000000006</v>
      </c>
      <c r="D28" s="43">
        <f>EXQUISITECES!AH40</f>
        <v>0</v>
      </c>
      <c r="E28" s="43">
        <f>HOYADA!AH40</f>
        <v>79.150000000000006</v>
      </c>
      <c r="F28" s="43">
        <f>FARMASTOP!AH40</f>
        <v>0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380.33000000000004</v>
      </c>
    </row>
    <row r="29" spans="1:10" x14ac:dyDescent="0.25">
      <c r="A29" s="46" t="s">
        <v>44</v>
      </c>
      <c r="B29" s="43">
        <f>AUTOMERCADO!AH41</f>
        <v>1064.6232000000002</v>
      </c>
      <c r="C29" s="43">
        <f>MODELO!AH41</f>
        <v>272.61600000000004</v>
      </c>
      <c r="D29" s="43">
        <f>EXQUISITECES!AH41</f>
        <v>0</v>
      </c>
      <c r="E29" s="43">
        <f>HOYADA!AH41</f>
        <v>351.42600000000004</v>
      </c>
      <c r="F29" s="43">
        <f>FARMASTOP!AH41</f>
        <v>0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1688.6652000000004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239.78000000000003</v>
      </c>
      <c r="C34" s="43">
        <f>MODELO!AH46</f>
        <v>61.400000000000006</v>
      </c>
      <c r="D34" s="43">
        <f>EXQUISITECES!AH46</f>
        <v>0</v>
      </c>
      <c r="E34" s="43">
        <f>HOYADA!AH46</f>
        <v>79.150000000000006</v>
      </c>
      <c r="F34" s="43">
        <f>FARMASTOP!AH46</f>
        <v>0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380.33000000000004</v>
      </c>
    </row>
    <row r="35" spans="1:10" x14ac:dyDescent="0.25">
      <c r="A35" s="48" t="s">
        <v>48</v>
      </c>
      <c r="B35" s="43">
        <f>AUTOMERCADO!AH47</f>
        <v>1064.6232000000002</v>
      </c>
      <c r="C35" s="43">
        <f>MODELO!AH47</f>
        <v>272.61600000000004</v>
      </c>
      <c r="D35" s="43">
        <f>EXQUISITECES!AH47</f>
        <v>0</v>
      </c>
      <c r="E35" s="43">
        <f>HOYADA!AH47</f>
        <v>351.42600000000004</v>
      </c>
      <c r="F35" s="43">
        <f>FARMASTOP!AH47</f>
        <v>0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1688.6652000000004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23452.089999999997</v>
      </c>
      <c r="C37" s="43">
        <f>MODELO!AH49</f>
        <v>10775.430000000002</v>
      </c>
      <c r="D37" s="43">
        <f>EXQUISITECES!AH49</f>
        <v>3783.0199999999995</v>
      </c>
      <c r="E37" s="43">
        <f>HOYADA!AH49</f>
        <v>3914.0600000000004</v>
      </c>
      <c r="F37" s="43">
        <f>FARMASTOP!AH49</f>
        <v>1185.5700000000002</v>
      </c>
      <c r="G37" s="43">
        <f>BOCAS!AH49</f>
        <v>540.45000000000005</v>
      </c>
      <c r="H37" s="43">
        <f>LAGUNETICA!AH49</f>
        <v>4276.97</v>
      </c>
      <c r="I37" s="43">
        <f>SANANTONIO!AH49</f>
        <v>0</v>
      </c>
      <c r="J37" s="43">
        <f t="shared" si="0"/>
        <v>47927.589999999989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348.39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348.39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1535.08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2135.38</v>
      </c>
      <c r="I40" s="43">
        <f>SANANTONIO!AH52</f>
        <v>0</v>
      </c>
      <c r="J40" s="43">
        <f t="shared" si="0"/>
        <v>3670.46</v>
      </c>
    </row>
    <row r="41" spans="1:10" x14ac:dyDescent="0.25">
      <c r="A41" s="74" t="s">
        <v>18</v>
      </c>
      <c r="B41" s="43">
        <f>AUTOMERCADO!AH53</f>
        <v>4943.7000000000007</v>
      </c>
      <c r="C41" s="43">
        <f>MODELO!AH53</f>
        <v>2866.2999999999997</v>
      </c>
      <c r="D41" s="43">
        <f>EXQUISITECES!AH53</f>
        <v>818.83</v>
      </c>
      <c r="E41" s="43">
        <f>HOYADA!AH53</f>
        <v>2041.5400000000002</v>
      </c>
      <c r="F41" s="43">
        <f>FARMASTOP!AH53</f>
        <v>98.3</v>
      </c>
      <c r="G41" s="43">
        <f>BOCAS!AH53</f>
        <v>128.74</v>
      </c>
      <c r="H41" s="43">
        <f>LAGUNETICA!AH53</f>
        <v>1699.1999999999998</v>
      </c>
      <c r="I41" s="43">
        <f>SANANTONIO!AH53</f>
        <v>0</v>
      </c>
      <c r="J41" s="43">
        <f t="shared" si="0"/>
        <v>12596.61</v>
      </c>
    </row>
    <row r="42" spans="1:10" x14ac:dyDescent="0.25">
      <c r="A42" s="74" t="s">
        <v>114</v>
      </c>
      <c r="B42" s="43">
        <f>AUTOMERCADO!AH54</f>
        <v>0</v>
      </c>
      <c r="C42" s="43">
        <f>MODELO!AH54</f>
        <v>29.29</v>
      </c>
      <c r="D42" s="43">
        <f>EXQUISITECES!AH54</f>
        <v>0</v>
      </c>
      <c r="E42" s="43">
        <f>HOYADA!AH54</f>
        <v>0</v>
      </c>
      <c r="F42" s="43">
        <f>FARMASTOP!AH54</f>
        <v>28.18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57.47</v>
      </c>
    </row>
    <row r="43" spans="1:10" x14ac:dyDescent="0.25">
      <c r="A43" s="74" t="s">
        <v>52</v>
      </c>
      <c r="B43" s="43">
        <f>AUTOMERCADO!AH55</f>
        <v>1564.95</v>
      </c>
      <c r="C43" s="43">
        <f>MODELO!AH55</f>
        <v>203.1</v>
      </c>
      <c r="D43" s="43">
        <f>EXQUISITECES!AH55</f>
        <v>51.31</v>
      </c>
      <c r="E43" s="43">
        <f>HOYADA!AH55</f>
        <v>40.1</v>
      </c>
      <c r="F43" s="43">
        <f>FARMASTOP!AH55</f>
        <v>136.20000000000002</v>
      </c>
      <c r="G43" s="43">
        <f>BOCAS!AH55</f>
        <v>30.76</v>
      </c>
      <c r="H43" s="43">
        <f>LAGUNETICA!AH55</f>
        <v>0</v>
      </c>
      <c r="I43" s="43">
        <f>SANANTONIO!AH55</f>
        <v>0</v>
      </c>
      <c r="J43" s="43">
        <f t="shared" si="0"/>
        <v>2026.4199999999998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34.450000000000003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34.450000000000003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2.3199999999999998</v>
      </c>
      <c r="I47" s="43">
        <f>SANANTONIO!AH59</f>
        <v>0</v>
      </c>
      <c r="J47" s="43">
        <f t="shared" si="0"/>
        <v>2.3199999999999998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48056.339200000009</v>
      </c>
      <c r="C52" s="75">
        <f>MODELO!AH64</f>
        <v>23443.776000000005</v>
      </c>
      <c r="D52" s="75">
        <f>EXQUISITECES!AH64</f>
        <v>7252.0400000000009</v>
      </c>
      <c r="E52" s="75">
        <f>HOYADA!AH64</f>
        <v>8979.0659999999989</v>
      </c>
      <c r="F52" s="75">
        <f>FARMASTOP!AH64</f>
        <v>2502.9300000000003</v>
      </c>
      <c r="G52" s="75">
        <f>BOCAS!AH64</f>
        <v>1281.51</v>
      </c>
      <c r="H52" s="75">
        <f>LAGUNETICA!AH64</f>
        <v>12889.35</v>
      </c>
      <c r="I52" s="75">
        <f>SANANTONIO!AH64</f>
        <v>0</v>
      </c>
      <c r="J52" s="75">
        <f t="shared" si="0"/>
        <v>104405.01119999999</v>
      </c>
    </row>
    <row r="53" spans="1:10" x14ac:dyDescent="0.25">
      <c r="A53" s="56" t="s">
        <v>3</v>
      </c>
      <c r="B53" s="43">
        <f>B2</f>
        <v>47936.99</v>
      </c>
      <c r="C53" s="43">
        <f t="shared" ref="C53:I53" si="1">C2</f>
        <v>23361.13</v>
      </c>
      <c r="D53" s="43">
        <f t="shared" si="1"/>
        <v>7244.3500000000013</v>
      </c>
      <c r="E53" s="43">
        <f t="shared" si="1"/>
        <v>8969.1999999999989</v>
      </c>
      <c r="F53" s="43">
        <f t="shared" si="1"/>
        <v>2454.56</v>
      </c>
      <c r="G53" s="43">
        <f t="shared" si="1"/>
        <v>1279.76</v>
      </c>
      <c r="H53" s="43">
        <f t="shared" si="1"/>
        <v>12919.660000000002</v>
      </c>
      <c r="I53" s="43">
        <f t="shared" si="1"/>
        <v>0</v>
      </c>
      <c r="J53" s="43">
        <f>J2</f>
        <v>104165.65</v>
      </c>
    </row>
    <row r="54" spans="1:10" x14ac:dyDescent="0.25">
      <c r="A54" s="58" t="s">
        <v>95</v>
      </c>
      <c r="B54" s="43">
        <f>+B52-B53</f>
        <v>119.34920000001148</v>
      </c>
      <c r="C54" s="43">
        <f t="shared" ref="C54:I54" si="2">+C52-C53</f>
        <v>82.646000000004278</v>
      </c>
      <c r="D54" s="43">
        <f t="shared" si="2"/>
        <v>7.6899999999995998</v>
      </c>
      <c r="E54" s="43">
        <f t="shared" si="2"/>
        <v>9.8659999999999854</v>
      </c>
      <c r="F54" s="43">
        <f t="shared" si="2"/>
        <v>48.370000000000346</v>
      </c>
      <c r="G54" s="43">
        <f t="shared" si="2"/>
        <v>1.75</v>
      </c>
      <c r="H54" s="43">
        <f t="shared" si="2"/>
        <v>-30.31000000000131</v>
      </c>
      <c r="I54" s="43">
        <f t="shared" si="2"/>
        <v>0</v>
      </c>
      <c r="J54" s="43">
        <f>+J52-J53</f>
        <v>239.36119999999937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5" activePane="bottomRight" state="frozen"/>
      <selection pane="topRight" activeCell="B1" sqref="B1"/>
      <selection pane="bottomLeft" activeCell="A5" sqref="A5"/>
      <selection pane="bottomRight" activeCell="AI53" sqref="AI5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54</v>
      </c>
      <c r="G11" s="5" t="s">
        <v>56</v>
      </c>
      <c r="H11" s="5" t="s">
        <v>58</v>
      </c>
      <c r="I11" s="5" t="s">
        <v>60</v>
      </c>
      <c r="J11" s="5" t="s">
        <v>62</v>
      </c>
      <c r="K11" s="5" t="s">
        <v>64</v>
      </c>
      <c r="L11" s="5" t="s">
        <v>66</v>
      </c>
      <c r="M11" s="5" t="s">
        <v>68</v>
      </c>
      <c r="N11" s="5" t="s">
        <v>70</v>
      </c>
      <c r="O11" s="5" t="s">
        <v>76</v>
      </c>
      <c r="P11" s="5" t="s">
        <v>80</v>
      </c>
      <c r="Q11" s="5" t="s">
        <v>82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1581.1</v>
      </c>
      <c r="C12" s="26">
        <v>4272.9799999999996</v>
      </c>
      <c r="D12" s="26">
        <v>4023.56</v>
      </c>
      <c r="E12" s="26">
        <v>4470.59</v>
      </c>
      <c r="F12" s="26">
        <v>3306.73</v>
      </c>
      <c r="G12" s="26">
        <v>4070.58</v>
      </c>
      <c r="H12" s="26">
        <v>3879.06</v>
      </c>
      <c r="I12" s="26">
        <v>5240.71</v>
      </c>
      <c r="J12" s="26">
        <v>5219.9799999999996</v>
      </c>
      <c r="K12" s="26">
        <v>3441.17</v>
      </c>
      <c r="L12" s="26">
        <v>3883.46</v>
      </c>
      <c r="M12" s="26">
        <v>357.52</v>
      </c>
      <c r="N12" s="26">
        <v>2093.7800000000002</v>
      </c>
      <c r="O12" s="26">
        <v>887.41</v>
      </c>
      <c r="P12" s="26">
        <v>506.16</v>
      </c>
      <c r="Q12" s="26">
        <v>702.2</v>
      </c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47936.99</v>
      </c>
      <c r="AI12" s="26">
        <v>47452.68</v>
      </c>
      <c r="AJ12" s="69">
        <f>+AI12-AH12</f>
        <v>-484.30999999999767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>
        <v>9.5</v>
      </c>
      <c r="E15" s="23"/>
      <c r="F15" s="23">
        <v>10.199999999999999</v>
      </c>
      <c r="G15" s="23"/>
      <c r="H15" s="23"/>
      <c r="I15" s="23"/>
      <c r="J15" s="23">
        <v>316</v>
      </c>
      <c r="K15" s="23">
        <v>75</v>
      </c>
      <c r="L15" s="23">
        <v>105.5</v>
      </c>
      <c r="M15" s="23"/>
      <c r="N15" s="23">
        <v>45</v>
      </c>
      <c r="O15" s="23">
        <v>30.5</v>
      </c>
      <c r="P15" s="23">
        <v>65</v>
      </c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656.7</v>
      </c>
    </row>
    <row r="16" spans="1:36" s="32" customFormat="1" x14ac:dyDescent="0.25">
      <c r="A16" s="30" t="s">
        <v>20</v>
      </c>
      <c r="B16" s="31">
        <v>92</v>
      </c>
      <c r="C16" s="31">
        <v>305</v>
      </c>
      <c r="D16" s="31">
        <v>182</v>
      </c>
      <c r="E16" s="31">
        <v>172</v>
      </c>
      <c r="F16" s="31">
        <v>371</v>
      </c>
      <c r="G16" s="31">
        <v>430</v>
      </c>
      <c r="H16" s="31">
        <v>326</v>
      </c>
      <c r="I16" s="31">
        <v>596</v>
      </c>
      <c r="J16" s="31">
        <v>363</v>
      </c>
      <c r="K16" s="31"/>
      <c r="L16" s="31"/>
      <c r="M16" s="31"/>
      <c r="N16" s="31"/>
      <c r="O16" s="31"/>
      <c r="P16" s="31">
        <v>12</v>
      </c>
      <c r="Q16" s="31">
        <v>160</v>
      </c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3009</v>
      </c>
      <c r="AJ16" s="70"/>
    </row>
    <row r="17" spans="1:36" s="47" customFormat="1" x14ac:dyDescent="0.25">
      <c r="A17" s="46" t="s">
        <v>27</v>
      </c>
      <c r="B17" s="22">
        <f>B16*$B$8</f>
        <v>408.48</v>
      </c>
      <c r="C17" s="22">
        <f>C16*$B$8</f>
        <v>1354.2</v>
      </c>
      <c r="D17" s="22">
        <f t="shared" ref="D17:L17" si="2">D16*$B$8</f>
        <v>808.08</v>
      </c>
      <c r="E17" s="22">
        <f t="shared" si="2"/>
        <v>763.68000000000006</v>
      </c>
      <c r="F17" s="22">
        <f t="shared" si="2"/>
        <v>1647.2400000000002</v>
      </c>
      <c r="G17" s="22">
        <f t="shared" si="2"/>
        <v>1909.2000000000003</v>
      </c>
      <c r="H17" s="22">
        <f t="shared" si="2"/>
        <v>1447.44</v>
      </c>
      <c r="I17" s="22">
        <f t="shared" si="2"/>
        <v>2646.2400000000002</v>
      </c>
      <c r="J17" s="22">
        <f t="shared" si="2"/>
        <v>1611.7200000000003</v>
      </c>
      <c r="K17" s="22">
        <f t="shared" si="2"/>
        <v>0</v>
      </c>
      <c r="L17" s="22">
        <f t="shared" si="2"/>
        <v>0</v>
      </c>
      <c r="M17" s="22">
        <f t="shared" ref="M17:R17" si="3">M16*$B$8</f>
        <v>0</v>
      </c>
      <c r="N17" s="22">
        <f t="shared" si="3"/>
        <v>0</v>
      </c>
      <c r="O17" s="22">
        <f t="shared" si="3"/>
        <v>0</v>
      </c>
      <c r="P17" s="22">
        <f t="shared" si="3"/>
        <v>53.28</v>
      </c>
      <c r="Q17" s="22">
        <f t="shared" si="3"/>
        <v>710.40000000000009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13359.960000000003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92</v>
      </c>
      <c r="C22" s="20">
        <f t="shared" ref="C22:L22" si="11">+C16+C18+C20</f>
        <v>305</v>
      </c>
      <c r="D22" s="20">
        <f t="shared" si="11"/>
        <v>182</v>
      </c>
      <c r="E22" s="20">
        <f t="shared" si="11"/>
        <v>172</v>
      </c>
      <c r="F22" s="20">
        <f t="shared" si="11"/>
        <v>371</v>
      </c>
      <c r="G22" s="20">
        <f t="shared" si="11"/>
        <v>430</v>
      </c>
      <c r="H22" s="20">
        <f t="shared" si="11"/>
        <v>326</v>
      </c>
      <c r="I22" s="20">
        <f t="shared" si="11"/>
        <v>596</v>
      </c>
      <c r="J22" s="20">
        <f t="shared" si="11"/>
        <v>363</v>
      </c>
      <c r="K22" s="20">
        <f t="shared" si="11"/>
        <v>0</v>
      </c>
      <c r="L22" s="20">
        <f t="shared" si="11"/>
        <v>0</v>
      </c>
      <c r="M22" s="20">
        <f t="shared" ref="M22:S22" si="12">+M16+M18+M20</f>
        <v>0</v>
      </c>
      <c r="N22" s="20">
        <f t="shared" si="12"/>
        <v>0</v>
      </c>
      <c r="O22" s="20">
        <f t="shared" si="12"/>
        <v>0</v>
      </c>
      <c r="P22" s="20">
        <f t="shared" si="12"/>
        <v>12</v>
      </c>
      <c r="Q22" s="20">
        <f t="shared" si="12"/>
        <v>160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3009</v>
      </c>
    </row>
    <row r="23" spans="1:36" s="47" customFormat="1" x14ac:dyDescent="0.25">
      <c r="A23" s="48" t="s">
        <v>26</v>
      </c>
      <c r="B23" s="19">
        <f>+B17+B19+B21</f>
        <v>408.48</v>
      </c>
      <c r="C23" s="19">
        <f t="shared" ref="C23:L23" si="14">+C17+C19+C21</f>
        <v>1354.2</v>
      </c>
      <c r="D23" s="19">
        <f t="shared" si="14"/>
        <v>808.08</v>
      </c>
      <c r="E23" s="19">
        <f t="shared" si="14"/>
        <v>763.68000000000006</v>
      </c>
      <c r="F23" s="19">
        <f t="shared" si="14"/>
        <v>1647.2400000000002</v>
      </c>
      <c r="G23" s="19">
        <f t="shared" si="14"/>
        <v>1909.2000000000003</v>
      </c>
      <c r="H23" s="19">
        <f t="shared" si="14"/>
        <v>1447.44</v>
      </c>
      <c r="I23" s="19">
        <f t="shared" si="14"/>
        <v>2646.2400000000002</v>
      </c>
      <c r="J23" s="19">
        <f t="shared" si="14"/>
        <v>1611.7200000000003</v>
      </c>
      <c r="K23" s="19">
        <f t="shared" si="14"/>
        <v>0</v>
      </c>
      <c r="L23" s="19">
        <f t="shared" si="14"/>
        <v>0</v>
      </c>
      <c r="M23" s="19">
        <f t="shared" ref="M23:S23" si="15">+M17+M19+M21</f>
        <v>0</v>
      </c>
      <c r="N23" s="19">
        <f t="shared" si="15"/>
        <v>0</v>
      </c>
      <c r="O23" s="19">
        <f t="shared" si="15"/>
        <v>0</v>
      </c>
      <c r="P23" s="19">
        <f t="shared" si="15"/>
        <v>53.28</v>
      </c>
      <c r="Q23" s="19">
        <f t="shared" si="15"/>
        <v>710.40000000000009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13359.960000000003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/>
      <c r="C32" s="36"/>
      <c r="D32" s="36"/>
      <c r="E32" s="36">
        <v>460.15</v>
      </c>
      <c r="F32" s="36"/>
      <c r="G32" s="36">
        <v>58.75</v>
      </c>
      <c r="H32" s="36"/>
      <c r="I32" s="36"/>
      <c r="J32" s="36">
        <v>160</v>
      </c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678.9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2043.066</v>
      </c>
      <c r="F33" s="22">
        <f t="shared" si="30"/>
        <v>0</v>
      </c>
      <c r="G33" s="22">
        <f t="shared" si="30"/>
        <v>260.85000000000002</v>
      </c>
      <c r="H33" s="22">
        <f t="shared" si="30"/>
        <v>0</v>
      </c>
      <c r="I33" s="22">
        <f t="shared" si="30"/>
        <v>0</v>
      </c>
      <c r="J33" s="22">
        <f t="shared" si="30"/>
        <v>710.40000000000009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3014.3160000000003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460.15</v>
      </c>
      <c r="F38" s="20">
        <f t="shared" si="39"/>
        <v>0</v>
      </c>
      <c r="G38" s="20">
        <f t="shared" si="39"/>
        <v>58.75</v>
      </c>
      <c r="H38" s="20">
        <f t="shared" si="39"/>
        <v>0</v>
      </c>
      <c r="I38" s="20">
        <f t="shared" si="39"/>
        <v>0</v>
      </c>
      <c r="J38" s="20">
        <f t="shared" si="39"/>
        <v>160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678.9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2043.066</v>
      </c>
      <c r="F39" s="19">
        <f t="shared" si="42"/>
        <v>0</v>
      </c>
      <c r="G39" s="19">
        <f t="shared" si="42"/>
        <v>260.85000000000002</v>
      </c>
      <c r="H39" s="19">
        <f t="shared" si="42"/>
        <v>0</v>
      </c>
      <c r="I39" s="19">
        <f t="shared" si="42"/>
        <v>0</v>
      </c>
      <c r="J39" s="19">
        <f t="shared" si="42"/>
        <v>710.40000000000009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3014.3160000000003</v>
      </c>
    </row>
    <row r="40" spans="1:34" x14ac:dyDescent="0.25">
      <c r="A40" s="13" t="s">
        <v>43</v>
      </c>
      <c r="B40" s="36"/>
      <c r="C40" s="36">
        <v>2.37</v>
      </c>
      <c r="D40" s="36">
        <v>150.18</v>
      </c>
      <c r="E40" s="36"/>
      <c r="F40" s="36"/>
      <c r="G40" s="36"/>
      <c r="H40" s="36"/>
      <c r="I40" s="36">
        <v>36.619999999999997</v>
      </c>
      <c r="J40" s="36">
        <v>45.18</v>
      </c>
      <c r="K40" s="36"/>
      <c r="L40" s="36"/>
      <c r="M40" s="36"/>
      <c r="N40" s="36"/>
      <c r="O40" s="36"/>
      <c r="P40" s="36">
        <v>5.43</v>
      </c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239.78000000000003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10.522800000000002</v>
      </c>
      <c r="D41" s="22">
        <f t="shared" si="45"/>
        <v>666.79920000000004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162.59280000000001</v>
      </c>
      <c r="J41" s="22">
        <f t="shared" si="45"/>
        <v>200.59920000000002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24.109200000000001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1064.6232000000002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2.37</v>
      </c>
      <c r="D46" s="20">
        <f t="shared" si="54"/>
        <v>150.18</v>
      </c>
      <c r="E46" s="20">
        <f t="shared" si="54"/>
        <v>0</v>
      </c>
      <c r="F46" s="20">
        <f t="shared" si="54"/>
        <v>0</v>
      </c>
      <c r="G46" s="20">
        <f t="shared" si="54"/>
        <v>0</v>
      </c>
      <c r="H46" s="20">
        <f t="shared" si="54"/>
        <v>0</v>
      </c>
      <c r="I46" s="20">
        <f t="shared" si="54"/>
        <v>36.619999999999997</v>
      </c>
      <c r="J46" s="20">
        <f t="shared" si="54"/>
        <v>45.18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5.43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239.78000000000003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10.522800000000002</v>
      </c>
      <c r="D47" s="19">
        <f t="shared" si="57"/>
        <v>666.79920000000004</v>
      </c>
      <c r="E47" s="19">
        <f t="shared" si="57"/>
        <v>0</v>
      </c>
      <c r="F47" s="19">
        <f t="shared" si="57"/>
        <v>0</v>
      </c>
      <c r="G47" s="19">
        <f t="shared" si="57"/>
        <v>0</v>
      </c>
      <c r="H47" s="19">
        <f t="shared" si="57"/>
        <v>0</v>
      </c>
      <c r="I47" s="19">
        <f t="shared" si="57"/>
        <v>162.59280000000001</v>
      </c>
      <c r="J47" s="19">
        <f t="shared" si="57"/>
        <v>200.59920000000002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24.109200000000001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1064.6232000000002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798.28</v>
      </c>
      <c r="C49" s="44">
        <v>2298.44</v>
      </c>
      <c r="D49" s="44">
        <v>1877.52</v>
      </c>
      <c r="E49" s="44">
        <v>1312.61</v>
      </c>
      <c r="F49" s="44">
        <v>946.45</v>
      </c>
      <c r="G49" s="44">
        <v>1251.51</v>
      </c>
      <c r="H49" s="44">
        <v>1541.37</v>
      </c>
      <c r="I49" s="44">
        <v>1132.75</v>
      </c>
      <c r="J49" s="44">
        <v>2036.16</v>
      </c>
      <c r="K49" s="44">
        <v>3368.1</v>
      </c>
      <c r="L49" s="44">
        <v>3506.01</v>
      </c>
      <c r="M49" s="45">
        <v>357.52</v>
      </c>
      <c r="N49" s="45">
        <v>2047.05</v>
      </c>
      <c r="O49" s="45">
        <v>669.34</v>
      </c>
      <c r="P49" s="45">
        <v>306.44</v>
      </c>
      <c r="Q49" s="45">
        <v>2.54</v>
      </c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23452.089999999997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375.37</v>
      </c>
      <c r="C53" s="44">
        <v>515.4</v>
      </c>
      <c r="D53" s="44">
        <v>434.27</v>
      </c>
      <c r="E53" s="44">
        <v>227.65</v>
      </c>
      <c r="F53" s="44">
        <v>537.84</v>
      </c>
      <c r="G53" s="44">
        <v>661.9</v>
      </c>
      <c r="H53" s="44">
        <v>831.75</v>
      </c>
      <c r="I53" s="44">
        <v>1314.18</v>
      </c>
      <c r="J53" s="44"/>
      <c r="K53" s="44"/>
      <c r="L53" s="44"/>
      <c r="M53" s="45"/>
      <c r="N53" s="45"/>
      <c r="O53" s="45"/>
      <c r="P53" s="45">
        <v>45.34</v>
      </c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4943.7000000000007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0</v>
      </c>
    </row>
    <row r="55" spans="1:34" x14ac:dyDescent="0.25">
      <c r="A55" s="17" t="s">
        <v>52</v>
      </c>
      <c r="B55" s="44"/>
      <c r="C55" s="44">
        <v>105.7</v>
      </c>
      <c r="D55" s="44">
        <v>229.63</v>
      </c>
      <c r="E55" s="44">
        <v>160.07</v>
      </c>
      <c r="F55" s="44">
        <v>168.86</v>
      </c>
      <c r="G55" s="44"/>
      <c r="H55" s="44">
        <v>81</v>
      </c>
      <c r="I55" s="44"/>
      <c r="J55" s="44">
        <v>345.36</v>
      </c>
      <c r="K55" s="44"/>
      <c r="L55" s="44">
        <v>272.93</v>
      </c>
      <c r="M55" s="45"/>
      <c r="N55" s="45"/>
      <c r="O55" s="45">
        <v>187.39</v>
      </c>
      <c r="P55" s="45">
        <v>14.01</v>
      </c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1564.95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>
        <v>0</v>
      </c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1582.13</v>
      </c>
      <c r="C64" s="53">
        <f t="shared" ref="C64:AG64" si="61">+C15+C23+C31+C39+C47+C48+C49+C50+C51+C52+C53+C54+C55+C56+C57+C58+C59+C60+C61+C62+C63</f>
        <v>4284.2627999999995</v>
      </c>
      <c r="D64" s="53">
        <f t="shared" si="61"/>
        <v>4025.7991999999999</v>
      </c>
      <c r="E64" s="53">
        <f t="shared" si="61"/>
        <v>4507.0759999999991</v>
      </c>
      <c r="F64" s="53">
        <f t="shared" si="61"/>
        <v>3310.5900000000006</v>
      </c>
      <c r="G64" s="53">
        <f t="shared" si="61"/>
        <v>4083.4600000000005</v>
      </c>
      <c r="H64" s="53">
        <f t="shared" si="61"/>
        <v>3901.56</v>
      </c>
      <c r="I64" s="53">
        <f t="shared" si="61"/>
        <v>5255.7628000000004</v>
      </c>
      <c r="J64" s="53">
        <f t="shared" si="61"/>
        <v>5220.2392</v>
      </c>
      <c r="K64" s="53">
        <f t="shared" si="61"/>
        <v>3443.1</v>
      </c>
      <c r="L64" s="53">
        <f t="shared" si="61"/>
        <v>3884.44</v>
      </c>
      <c r="M64" s="53">
        <f t="shared" si="61"/>
        <v>357.52</v>
      </c>
      <c r="N64" s="53">
        <f t="shared" si="61"/>
        <v>2092.0500000000002</v>
      </c>
      <c r="O64" s="53">
        <f t="shared" si="61"/>
        <v>887.23</v>
      </c>
      <c r="P64" s="53">
        <f t="shared" si="61"/>
        <v>508.17920000000004</v>
      </c>
      <c r="Q64" s="53">
        <f t="shared" si="61"/>
        <v>712.94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48056.339200000009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1 N</v>
      </c>
      <c r="G66" s="55" t="str">
        <f t="shared" si="62"/>
        <v>CAJA 2 N</v>
      </c>
      <c r="H66" s="55" t="str">
        <f t="shared" si="62"/>
        <v>CAJA 3 N</v>
      </c>
      <c r="I66" s="55" t="str">
        <f t="shared" si="62"/>
        <v>CAJA 4 N</v>
      </c>
      <c r="J66" s="55" t="str">
        <f t="shared" si="62"/>
        <v>CAJA 5 N</v>
      </c>
      <c r="K66" s="55" t="str">
        <f t="shared" si="62"/>
        <v>CAJA 6 N</v>
      </c>
      <c r="L66" s="55" t="str">
        <f t="shared" si="62"/>
        <v>CAJA 7 N</v>
      </c>
      <c r="M66" s="55" t="str">
        <f t="shared" si="62"/>
        <v>CAJA 8 N</v>
      </c>
      <c r="N66" s="55" t="str">
        <f t="shared" si="62"/>
        <v>CAJA 9 N</v>
      </c>
      <c r="O66" s="55" t="str">
        <f t="shared" si="62"/>
        <v>CAJA 12 N</v>
      </c>
      <c r="P66" s="55" t="str">
        <f t="shared" si="62"/>
        <v>CAJA 14 N</v>
      </c>
      <c r="Q66" s="55" t="str">
        <f t="shared" si="62"/>
        <v>CAJA 15 N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1581.1</v>
      </c>
      <c r="C67" s="57">
        <f t="shared" ref="C67:L67" si="63">C12</f>
        <v>4272.9799999999996</v>
      </c>
      <c r="D67" s="57">
        <f t="shared" si="63"/>
        <v>4023.56</v>
      </c>
      <c r="E67" s="57">
        <f t="shared" si="63"/>
        <v>4470.59</v>
      </c>
      <c r="F67" s="57">
        <f t="shared" si="63"/>
        <v>3306.73</v>
      </c>
      <c r="G67" s="57">
        <f t="shared" si="63"/>
        <v>4070.58</v>
      </c>
      <c r="H67" s="57">
        <f t="shared" si="63"/>
        <v>3879.06</v>
      </c>
      <c r="I67" s="57">
        <f t="shared" si="63"/>
        <v>5240.71</v>
      </c>
      <c r="J67" s="57">
        <f t="shared" si="63"/>
        <v>5219.9799999999996</v>
      </c>
      <c r="K67" s="57">
        <f t="shared" si="63"/>
        <v>3441.17</v>
      </c>
      <c r="L67" s="57">
        <f t="shared" si="63"/>
        <v>3883.46</v>
      </c>
      <c r="M67" s="57">
        <f t="shared" ref="M67:AG67" si="64">M12</f>
        <v>357.52</v>
      </c>
      <c r="N67" s="57">
        <f t="shared" si="64"/>
        <v>2093.7800000000002</v>
      </c>
      <c r="O67" s="57">
        <f t="shared" si="64"/>
        <v>887.41</v>
      </c>
      <c r="P67" s="57">
        <f t="shared" si="64"/>
        <v>506.16</v>
      </c>
      <c r="Q67" s="57">
        <f t="shared" si="64"/>
        <v>702.2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47936.99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1581.1</v>
      </c>
      <c r="C69" s="59">
        <f t="shared" ref="C69:L69" si="67">+C67+C68</f>
        <v>4272.9799999999996</v>
      </c>
      <c r="D69" s="59">
        <f t="shared" si="67"/>
        <v>4023.56</v>
      </c>
      <c r="E69" s="59">
        <f t="shared" si="67"/>
        <v>4470.59</v>
      </c>
      <c r="F69" s="59">
        <f t="shared" si="67"/>
        <v>3306.73</v>
      </c>
      <c r="G69" s="59">
        <f t="shared" si="67"/>
        <v>4070.58</v>
      </c>
      <c r="H69" s="59">
        <f t="shared" si="67"/>
        <v>3879.06</v>
      </c>
      <c r="I69" s="59">
        <f t="shared" si="67"/>
        <v>5240.71</v>
      </c>
      <c r="J69" s="59">
        <f t="shared" si="67"/>
        <v>5219.9799999999996</v>
      </c>
      <c r="K69" s="59">
        <f t="shared" si="67"/>
        <v>3441.17</v>
      </c>
      <c r="L69" s="59">
        <f t="shared" si="67"/>
        <v>3883.46</v>
      </c>
      <c r="M69" s="59">
        <f t="shared" ref="M69:AG69" si="68">+M67+M68</f>
        <v>357.52</v>
      </c>
      <c r="N69" s="59">
        <f t="shared" si="68"/>
        <v>2093.7800000000002</v>
      </c>
      <c r="O69" s="59">
        <f t="shared" si="68"/>
        <v>887.41</v>
      </c>
      <c r="P69" s="59">
        <f t="shared" si="68"/>
        <v>506.16</v>
      </c>
      <c r="Q69" s="59">
        <f t="shared" si="68"/>
        <v>702.2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47936.99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1.0300000000002001</v>
      </c>
      <c r="C70" s="57">
        <f t="shared" si="69"/>
        <v>11.282799999999952</v>
      </c>
      <c r="D70" s="57">
        <f t="shared" si="69"/>
        <v>2.2391999999999825</v>
      </c>
      <c r="E70" s="57">
        <f t="shared" si="69"/>
        <v>36.485999999998967</v>
      </c>
      <c r="F70" s="57">
        <f t="shared" si="69"/>
        <v>3.8600000000005821</v>
      </c>
      <c r="G70" s="57">
        <f t="shared" si="69"/>
        <v>12.880000000000564</v>
      </c>
      <c r="H70" s="57">
        <f t="shared" si="69"/>
        <v>22.5</v>
      </c>
      <c r="I70" s="57">
        <f t="shared" si="69"/>
        <v>15.052800000000389</v>
      </c>
      <c r="J70" s="57">
        <f t="shared" si="69"/>
        <v>0.2592000000004191</v>
      </c>
      <c r="K70" s="57">
        <f t="shared" si="69"/>
        <v>1.9299999999998363</v>
      </c>
      <c r="L70" s="57">
        <f t="shared" si="69"/>
        <v>0.98000000000001819</v>
      </c>
      <c r="M70" s="57">
        <f t="shared" ref="M70:AG70" si="70">+M64-M69</f>
        <v>0</v>
      </c>
      <c r="N70" s="57">
        <f t="shared" si="70"/>
        <v>-1.7300000000000182</v>
      </c>
      <c r="O70" s="57">
        <f t="shared" si="70"/>
        <v>-0.17999999999994998</v>
      </c>
      <c r="P70" s="57">
        <f t="shared" si="70"/>
        <v>2.0192000000000121</v>
      </c>
      <c r="Q70" s="57">
        <f t="shared" si="70"/>
        <v>10.740000000000009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119.34920000000096</v>
      </c>
    </row>
    <row r="71" spans="1:34" ht="101.25" customHeight="1" x14ac:dyDescent="0.25">
      <c r="A71" s="77" t="s">
        <v>96</v>
      </c>
      <c r="B71" s="14"/>
      <c r="C71" s="14" t="s">
        <v>123</v>
      </c>
      <c r="D71" s="14"/>
      <c r="E71" s="14" t="s">
        <v>124</v>
      </c>
      <c r="F71" s="14"/>
      <c r="G71" s="14"/>
      <c r="H71" s="14" t="s">
        <v>132</v>
      </c>
      <c r="I71" s="14" t="s">
        <v>123</v>
      </c>
      <c r="J71" s="14"/>
      <c r="K71" s="14"/>
      <c r="L71" s="14"/>
      <c r="M71" s="29"/>
      <c r="N71" s="29"/>
      <c r="O71" s="29"/>
      <c r="P71" s="29"/>
      <c r="Q71" s="29" t="s">
        <v>133</v>
      </c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56" activePane="bottomRight" state="frozen"/>
      <selection pane="topRight" activeCell="B1" sqref="B1"/>
      <selection pane="bottomLeft" activeCell="A5" sqref="A5"/>
      <selection pane="bottomRight" activeCell="AH69" sqref="AH6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67</v>
      </c>
      <c r="F11" s="5" t="s">
        <v>69</v>
      </c>
      <c r="G11" s="5" t="s">
        <v>54</v>
      </c>
      <c r="H11" s="5" t="s">
        <v>55</v>
      </c>
      <c r="I11" s="5" t="s">
        <v>58</v>
      </c>
      <c r="J11" s="5" t="s">
        <v>60</v>
      </c>
      <c r="K11" s="5" t="s">
        <v>62</v>
      </c>
      <c r="L11" s="5" t="s">
        <v>68</v>
      </c>
      <c r="M11" s="5" t="s">
        <v>70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2179.0300000000002</v>
      </c>
      <c r="C12" s="26">
        <v>2457.0700000000002</v>
      </c>
      <c r="D12" s="26">
        <v>1894.37</v>
      </c>
      <c r="E12" s="26">
        <v>433.47</v>
      </c>
      <c r="F12" s="26">
        <v>1360.36</v>
      </c>
      <c r="G12" s="26">
        <v>3455.15</v>
      </c>
      <c r="H12" s="26">
        <v>3226.77</v>
      </c>
      <c r="I12" s="26">
        <v>2190.2800000000002</v>
      </c>
      <c r="J12" s="26">
        <v>1407</v>
      </c>
      <c r="K12" s="26">
        <v>1439.43</v>
      </c>
      <c r="L12" s="26">
        <v>873.25</v>
      </c>
      <c r="M12" s="26">
        <v>2444.9499999999998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23361.13</v>
      </c>
      <c r="AI12" s="26">
        <v>23193.06</v>
      </c>
      <c r="AJ12" s="69">
        <f>+AI12-AH12</f>
        <v>-168.06999999999971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170</v>
      </c>
      <c r="C15" s="23">
        <v>22</v>
      </c>
      <c r="D15" s="23">
        <v>218.2</v>
      </c>
      <c r="E15" s="23">
        <v>87</v>
      </c>
      <c r="F15" s="23">
        <v>32.700000000000003</v>
      </c>
      <c r="G15" s="23">
        <v>44.5</v>
      </c>
      <c r="H15" s="23">
        <v>0</v>
      </c>
      <c r="I15" s="23">
        <v>205.5</v>
      </c>
      <c r="J15" s="23">
        <v>183</v>
      </c>
      <c r="K15" s="23">
        <v>116.5</v>
      </c>
      <c r="L15" s="23">
        <v>26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1105.4000000000001</v>
      </c>
    </row>
    <row r="16" spans="1:36" s="32" customFormat="1" x14ac:dyDescent="0.25">
      <c r="A16" s="30" t="s">
        <v>20</v>
      </c>
      <c r="B16" s="31">
        <v>152</v>
      </c>
      <c r="C16" s="31">
        <v>160</v>
      </c>
      <c r="D16" s="31">
        <v>0</v>
      </c>
      <c r="E16" s="31">
        <v>0</v>
      </c>
      <c r="F16" s="31">
        <v>87</v>
      </c>
      <c r="G16" s="31">
        <v>350</v>
      </c>
      <c r="H16" s="31">
        <v>438</v>
      </c>
      <c r="I16" s="31"/>
      <c r="J16" s="31"/>
      <c r="K16" s="31"/>
      <c r="L16" s="31"/>
      <c r="M16" s="31">
        <v>226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1413</v>
      </c>
      <c r="AJ16" s="70"/>
    </row>
    <row r="17" spans="1:36" s="47" customFormat="1" x14ac:dyDescent="0.25">
      <c r="A17" s="46" t="s">
        <v>27</v>
      </c>
      <c r="B17" s="22">
        <f>B16*$B$8</f>
        <v>674.88000000000011</v>
      </c>
      <c r="C17" s="22">
        <f>C16*$B$8</f>
        <v>710.40000000000009</v>
      </c>
      <c r="D17" s="22">
        <f t="shared" ref="D17:AG17" si="2">D16*$B$8</f>
        <v>0</v>
      </c>
      <c r="E17" s="22">
        <f t="shared" si="2"/>
        <v>0</v>
      </c>
      <c r="F17" s="22">
        <f t="shared" si="2"/>
        <v>386.28000000000003</v>
      </c>
      <c r="G17" s="22">
        <f t="shared" si="2"/>
        <v>1554.0000000000002</v>
      </c>
      <c r="H17" s="22">
        <f t="shared" si="2"/>
        <v>1944.7200000000003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1003.44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6273.7200000000012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152</v>
      </c>
      <c r="C22" s="20">
        <f t="shared" ref="C22:AG23" si="5">+C16+C18+C20</f>
        <v>160</v>
      </c>
      <c r="D22" s="20">
        <f t="shared" si="5"/>
        <v>0</v>
      </c>
      <c r="E22" s="20">
        <f t="shared" si="5"/>
        <v>0</v>
      </c>
      <c r="F22" s="20">
        <f t="shared" si="5"/>
        <v>87</v>
      </c>
      <c r="G22" s="20">
        <f t="shared" si="5"/>
        <v>350</v>
      </c>
      <c r="H22" s="20">
        <f t="shared" si="5"/>
        <v>438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226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1413</v>
      </c>
    </row>
    <row r="23" spans="1:36" s="47" customFormat="1" x14ac:dyDescent="0.25">
      <c r="A23" s="48" t="s">
        <v>26</v>
      </c>
      <c r="B23" s="19">
        <f>+B17+B19+B21</f>
        <v>674.88000000000011</v>
      </c>
      <c r="C23" s="19">
        <f t="shared" si="5"/>
        <v>710.40000000000009</v>
      </c>
      <c r="D23" s="19">
        <f t="shared" si="5"/>
        <v>0</v>
      </c>
      <c r="E23" s="19">
        <f t="shared" si="5"/>
        <v>0</v>
      </c>
      <c r="F23" s="19">
        <f t="shared" si="5"/>
        <v>386.28000000000003</v>
      </c>
      <c r="G23" s="19">
        <f t="shared" si="5"/>
        <v>1554.0000000000002</v>
      </c>
      <c r="H23" s="19">
        <f t="shared" si="5"/>
        <v>1944.7200000000003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1003.44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6273.7200000000012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>
        <v>40.53</v>
      </c>
      <c r="H40" s="36"/>
      <c r="I40" s="36"/>
      <c r="J40" s="36"/>
      <c r="K40" s="36"/>
      <c r="L40" s="36"/>
      <c r="M40" s="36">
        <v>20.87</v>
      </c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61.400000000000006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179.95320000000001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92.662800000000018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272.61600000000004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40.53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20.87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61.400000000000006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179.95320000000001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92.662800000000018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272.61600000000004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179.82</v>
      </c>
      <c r="C49" s="44">
        <v>1559.43</v>
      </c>
      <c r="D49" s="44">
        <v>1376.34</v>
      </c>
      <c r="E49" s="44">
        <v>303.26</v>
      </c>
      <c r="F49" s="44">
        <v>666.85</v>
      </c>
      <c r="G49" s="44">
        <v>1112.7</v>
      </c>
      <c r="H49" s="44">
        <v>918.53</v>
      </c>
      <c r="I49" s="44">
        <v>1637.9</v>
      </c>
      <c r="J49" s="44"/>
      <c r="K49" s="44">
        <v>1324.7</v>
      </c>
      <c r="L49" s="44">
        <v>791.12</v>
      </c>
      <c r="M49" s="45">
        <v>904.78</v>
      </c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10775.430000000002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>
        <v>330.78</v>
      </c>
      <c r="K50" s="44"/>
      <c r="L50" s="44"/>
      <c r="M50" s="45">
        <v>17.61</v>
      </c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348.39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>
        <v>962.47</v>
      </c>
      <c r="C52" s="44"/>
      <c r="D52" s="44"/>
      <c r="E52" s="44"/>
      <c r="F52" s="44"/>
      <c r="G52" s="44"/>
      <c r="H52" s="44"/>
      <c r="I52" s="44"/>
      <c r="J52" s="44">
        <v>572.61</v>
      </c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1535.08</v>
      </c>
    </row>
    <row r="53" spans="1:34" x14ac:dyDescent="0.25">
      <c r="A53" s="17" t="s">
        <v>18</v>
      </c>
      <c r="B53" s="44">
        <v>195.34</v>
      </c>
      <c r="C53" s="44">
        <v>124</v>
      </c>
      <c r="D53" s="44">
        <v>300.14</v>
      </c>
      <c r="E53" s="44"/>
      <c r="F53" s="44">
        <v>260.85000000000002</v>
      </c>
      <c r="G53" s="44">
        <v>504.43</v>
      </c>
      <c r="H53" s="44">
        <v>401.61</v>
      </c>
      <c r="I53" s="44">
        <v>336.74</v>
      </c>
      <c r="J53" s="44">
        <v>286.02</v>
      </c>
      <c r="K53" s="44"/>
      <c r="L53" s="44"/>
      <c r="M53" s="45">
        <v>457.17</v>
      </c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2866.2999999999997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>
        <v>9.6199999999999992</v>
      </c>
      <c r="H54" s="44"/>
      <c r="I54" s="44"/>
      <c r="J54" s="44"/>
      <c r="K54" s="44"/>
      <c r="L54" s="44">
        <v>19.670000000000002</v>
      </c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29.29</v>
      </c>
    </row>
    <row r="55" spans="1:34" x14ac:dyDescent="0.25">
      <c r="A55" s="17" t="s">
        <v>52</v>
      </c>
      <c r="B55" s="44">
        <v>0</v>
      </c>
      <c r="C55" s="44">
        <v>42.01</v>
      </c>
      <c r="D55" s="44">
        <v>0</v>
      </c>
      <c r="E55" s="44">
        <v>43.28</v>
      </c>
      <c r="F55" s="44">
        <v>24.26</v>
      </c>
      <c r="G55" s="44">
        <v>45.84</v>
      </c>
      <c r="H55" s="44"/>
      <c r="I55" s="44">
        <v>10.55</v>
      </c>
      <c r="J55" s="44"/>
      <c r="K55" s="44"/>
      <c r="L55" s="44">
        <v>37.159999999999997</v>
      </c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203.1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/>
      <c r="I58" s="44"/>
      <c r="J58" s="44">
        <v>34.450000000000003</v>
      </c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34.450000000000003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2182.5100000000002</v>
      </c>
      <c r="C64" s="53">
        <f t="shared" ref="C64:AG64" si="21">+C15+C23+C31+C39+C47+C48+C49+C50+C51+C52+C53+C54+C55+C56+C57+C58+C59+C60+C61+C62+C63</f>
        <v>2457.84</v>
      </c>
      <c r="D64" s="53">
        <f t="shared" si="21"/>
        <v>1894.6799999999998</v>
      </c>
      <c r="E64" s="53">
        <f t="shared" si="21"/>
        <v>433.53999999999996</v>
      </c>
      <c r="F64" s="53">
        <f t="shared" si="21"/>
        <v>1370.9399999999998</v>
      </c>
      <c r="G64" s="53">
        <f t="shared" si="21"/>
        <v>3451.0432000000001</v>
      </c>
      <c r="H64" s="53">
        <f t="shared" si="21"/>
        <v>3264.86</v>
      </c>
      <c r="I64" s="53">
        <f t="shared" si="21"/>
        <v>2190.6900000000005</v>
      </c>
      <c r="J64" s="53">
        <f t="shared" si="21"/>
        <v>1406.86</v>
      </c>
      <c r="K64" s="53">
        <f t="shared" si="21"/>
        <v>1441.2</v>
      </c>
      <c r="L64" s="53">
        <f t="shared" si="21"/>
        <v>873.94999999999993</v>
      </c>
      <c r="M64" s="53">
        <f t="shared" si="21"/>
        <v>2475.6628000000001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23443.776000000005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8 D</v>
      </c>
      <c r="F66" s="55" t="str">
        <f t="shared" si="22"/>
        <v>CAJA 9 D</v>
      </c>
      <c r="G66" s="55" t="str">
        <f t="shared" si="22"/>
        <v>CAJA 1 N</v>
      </c>
      <c r="H66" s="55" t="str">
        <f t="shared" si="22"/>
        <v>CAJA 2 D</v>
      </c>
      <c r="I66" s="55" t="str">
        <f t="shared" si="22"/>
        <v>CAJA 3 N</v>
      </c>
      <c r="J66" s="55" t="str">
        <f t="shared" si="22"/>
        <v>CAJA 4 N</v>
      </c>
      <c r="K66" s="55" t="str">
        <f t="shared" si="22"/>
        <v>CAJA 5 N</v>
      </c>
      <c r="L66" s="55" t="str">
        <f t="shared" si="22"/>
        <v>CAJA 8 N</v>
      </c>
      <c r="M66" s="55" t="str">
        <f t="shared" si="22"/>
        <v>CAJA 9 N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2179.0300000000002</v>
      </c>
      <c r="C67" s="57">
        <f t="shared" ref="C67:L67" si="23">C12</f>
        <v>2457.0700000000002</v>
      </c>
      <c r="D67" s="57">
        <f t="shared" si="23"/>
        <v>1894.37</v>
      </c>
      <c r="E67" s="57">
        <f t="shared" si="23"/>
        <v>433.47</v>
      </c>
      <c r="F67" s="57">
        <f t="shared" si="23"/>
        <v>1360.36</v>
      </c>
      <c r="G67" s="57">
        <f t="shared" si="23"/>
        <v>3455.15</v>
      </c>
      <c r="H67" s="57">
        <f t="shared" si="23"/>
        <v>3226.77</v>
      </c>
      <c r="I67" s="57">
        <f t="shared" si="23"/>
        <v>2190.2800000000002</v>
      </c>
      <c r="J67" s="57">
        <f t="shared" si="23"/>
        <v>1407</v>
      </c>
      <c r="K67" s="57">
        <f t="shared" si="23"/>
        <v>1439.43</v>
      </c>
      <c r="L67" s="57">
        <f t="shared" si="23"/>
        <v>873.25</v>
      </c>
      <c r="M67" s="57">
        <f t="shared" si="22"/>
        <v>2444.9499999999998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23361.13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2179.0300000000002</v>
      </c>
      <c r="C69" s="59">
        <f t="shared" ref="C69:AG69" si="25">+C67+C68</f>
        <v>2457.0700000000002</v>
      </c>
      <c r="D69" s="59">
        <f t="shared" si="25"/>
        <v>1894.37</v>
      </c>
      <c r="E69" s="59">
        <f t="shared" si="25"/>
        <v>433.47</v>
      </c>
      <c r="F69" s="59">
        <f t="shared" si="25"/>
        <v>1360.36</v>
      </c>
      <c r="G69" s="59">
        <f t="shared" si="25"/>
        <v>3455.15</v>
      </c>
      <c r="H69" s="59">
        <f t="shared" si="25"/>
        <v>3226.77</v>
      </c>
      <c r="I69" s="59">
        <f t="shared" si="25"/>
        <v>2190.2800000000002</v>
      </c>
      <c r="J69" s="59">
        <f t="shared" si="25"/>
        <v>1407</v>
      </c>
      <c r="K69" s="59">
        <f t="shared" si="25"/>
        <v>1439.43</v>
      </c>
      <c r="L69" s="59">
        <f t="shared" si="25"/>
        <v>873.25</v>
      </c>
      <c r="M69" s="59">
        <f t="shared" si="25"/>
        <v>2444.9499999999998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23361.13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3.4800000000000182</v>
      </c>
      <c r="C70" s="57">
        <f t="shared" si="26"/>
        <v>0.76999999999998181</v>
      </c>
      <c r="D70" s="57">
        <f t="shared" si="26"/>
        <v>0.30999999999994543</v>
      </c>
      <c r="E70" s="57">
        <f t="shared" si="26"/>
        <v>6.9999999999936335E-2</v>
      </c>
      <c r="F70" s="57">
        <f t="shared" si="26"/>
        <v>10.579999999999927</v>
      </c>
      <c r="G70" s="57">
        <f t="shared" si="26"/>
        <v>-4.1068000000000211</v>
      </c>
      <c r="H70" s="57">
        <f t="shared" si="26"/>
        <v>38.090000000000146</v>
      </c>
      <c r="I70" s="57">
        <f t="shared" si="26"/>
        <v>0.41000000000030923</v>
      </c>
      <c r="J70" s="57">
        <f t="shared" si="26"/>
        <v>-0.14000000000010004</v>
      </c>
      <c r="K70" s="57">
        <f t="shared" si="26"/>
        <v>1.7699999999999818</v>
      </c>
      <c r="L70" s="57">
        <f t="shared" si="26"/>
        <v>0.69999999999993179</v>
      </c>
      <c r="M70" s="57">
        <f t="shared" si="26"/>
        <v>30.712800000000243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82.646000000000299</v>
      </c>
    </row>
    <row r="71" spans="1:34" ht="112.5" customHeight="1" x14ac:dyDescent="0.25">
      <c r="A71" s="77" t="s">
        <v>96</v>
      </c>
      <c r="B71" s="14"/>
      <c r="C71" s="14"/>
      <c r="D71" s="14"/>
      <c r="E71" s="14"/>
      <c r="F71" s="14"/>
      <c r="G71" s="14" t="s">
        <v>125</v>
      </c>
      <c r="H71" s="14" t="s">
        <v>130</v>
      </c>
      <c r="I71" s="14"/>
      <c r="J71" s="14"/>
      <c r="K71" s="14"/>
      <c r="L71" s="14"/>
      <c r="M71" s="29" t="s">
        <v>131</v>
      </c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G72" s="12" t="s">
        <v>126</v>
      </c>
      <c r="AH72" s="47"/>
    </row>
    <row r="73" spans="1:34" x14ac:dyDescent="0.25">
      <c r="G73" s="12" t="s">
        <v>127</v>
      </c>
      <c r="AH73" s="47"/>
    </row>
    <row r="74" spans="1:34" x14ac:dyDescent="0.25">
      <c r="G74" s="12" t="s">
        <v>128</v>
      </c>
      <c r="AH74" s="47"/>
    </row>
    <row r="75" spans="1:34" x14ac:dyDescent="0.25">
      <c r="G75" s="12" t="s">
        <v>129</v>
      </c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3" activePane="bottomRight" state="frozen"/>
      <selection pane="topRight" activeCell="B1" sqref="B1"/>
      <selection pane="bottomLeft" activeCell="A5" sqref="A5"/>
      <selection pane="bottomRight" activeCell="AI65" sqref="AI6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 t="s">
        <v>58</v>
      </c>
      <c r="F11" s="5" t="s">
        <v>60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1279.48</v>
      </c>
      <c r="C12" s="26">
        <v>527.07000000000005</v>
      </c>
      <c r="D12" s="26">
        <v>3313.23</v>
      </c>
      <c r="E12" s="26">
        <v>771.18</v>
      </c>
      <c r="F12" s="26">
        <v>1353.39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7244.3500000000013</v>
      </c>
      <c r="AI12" s="26">
        <v>7179.38</v>
      </c>
      <c r="AJ12" s="69">
        <f>+AI12-AH12</f>
        <v>-64.970000000001164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48</v>
      </c>
      <c r="C15" s="23">
        <v>13.5</v>
      </c>
      <c r="D15" s="23">
        <v>46.4</v>
      </c>
      <c r="E15" s="23">
        <v>73.2</v>
      </c>
      <c r="F15" s="23">
        <v>33.5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214.60000000000002</v>
      </c>
    </row>
    <row r="16" spans="1:36" s="32" customFormat="1" x14ac:dyDescent="0.25">
      <c r="A16" s="30" t="s">
        <v>20</v>
      </c>
      <c r="B16" s="31">
        <v>80</v>
      </c>
      <c r="C16" s="31"/>
      <c r="D16" s="31">
        <v>457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537</v>
      </c>
      <c r="AJ16" s="70"/>
    </row>
    <row r="17" spans="1:36" s="47" customFormat="1" x14ac:dyDescent="0.25">
      <c r="A17" s="46" t="s">
        <v>27</v>
      </c>
      <c r="B17" s="22">
        <f>B16*$B$8</f>
        <v>355.20000000000005</v>
      </c>
      <c r="C17" s="22">
        <f>C16*$B$8</f>
        <v>0</v>
      </c>
      <c r="D17" s="22">
        <f t="shared" ref="D17:AG17" si="2">D16*$B$8</f>
        <v>2029.0800000000002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2384.2800000000002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80</v>
      </c>
      <c r="C22" s="20">
        <f t="shared" ref="C22:AG23" si="5">+C16+C18+C20</f>
        <v>0</v>
      </c>
      <c r="D22" s="20">
        <f t="shared" si="5"/>
        <v>457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537</v>
      </c>
    </row>
    <row r="23" spans="1:36" s="47" customFormat="1" x14ac:dyDescent="0.25">
      <c r="A23" s="48" t="s">
        <v>26</v>
      </c>
      <c r="B23" s="19">
        <f>+B17+B19+B21</f>
        <v>355.20000000000005</v>
      </c>
      <c r="C23" s="19">
        <f t="shared" si="5"/>
        <v>0</v>
      </c>
      <c r="D23" s="19">
        <f t="shared" si="5"/>
        <v>2029.0800000000002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2384.2800000000002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729</v>
      </c>
      <c r="C49" s="44">
        <v>386.12</v>
      </c>
      <c r="D49" s="44">
        <v>990.24</v>
      </c>
      <c r="E49" s="44">
        <v>476.82</v>
      </c>
      <c r="F49" s="44">
        <v>1200.8399999999999</v>
      </c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3783.0199999999995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148.12</v>
      </c>
      <c r="C53" s="44">
        <v>76.53</v>
      </c>
      <c r="D53" s="44">
        <v>253.97</v>
      </c>
      <c r="E53" s="44">
        <v>220.58</v>
      </c>
      <c r="F53" s="44">
        <v>119.63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818.83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51.31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51.31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1280.3200000000002</v>
      </c>
      <c r="C64" s="53">
        <f t="shared" ref="C64:AG64" si="21">+C15+C23+C31+C39+C47+C48+C49+C50+C51+C52+C53+C54+C55+C56+C57+C58+C59+C60+C61+C62+C63</f>
        <v>527.46</v>
      </c>
      <c r="D64" s="53">
        <f t="shared" si="21"/>
        <v>3319.69</v>
      </c>
      <c r="E64" s="53">
        <f t="shared" si="21"/>
        <v>770.6</v>
      </c>
      <c r="F64" s="53">
        <f t="shared" si="21"/>
        <v>1353.9699999999998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7252.0400000000009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1 N</v>
      </c>
      <c r="E66" s="55" t="str">
        <f t="shared" si="22"/>
        <v>CAJA 3 N</v>
      </c>
      <c r="F66" s="55" t="str">
        <f t="shared" si="22"/>
        <v>CAJA 4 N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1279.48</v>
      </c>
      <c r="C67" s="57">
        <f t="shared" ref="C67:L67" si="23">C12</f>
        <v>527.07000000000005</v>
      </c>
      <c r="D67" s="57">
        <f t="shared" si="23"/>
        <v>3313.23</v>
      </c>
      <c r="E67" s="57">
        <f t="shared" si="23"/>
        <v>771.18</v>
      </c>
      <c r="F67" s="57">
        <f t="shared" si="23"/>
        <v>1353.39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7244.3500000000013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1279.48</v>
      </c>
      <c r="C69" s="59">
        <f t="shared" ref="C69:AG69" si="25">+C67+C68</f>
        <v>527.07000000000005</v>
      </c>
      <c r="D69" s="59">
        <f t="shared" si="25"/>
        <v>3313.23</v>
      </c>
      <c r="E69" s="59">
        <f t="shared" si="25"/>
        <v>771.18</v>
      </c>
      <c r="F69" s="59">
        <f t="shared" si="25"/>
        <v>1353.39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7244.3500000000013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0.84000000000014552</v>
      </c>
      <c r="C70" s="57">
        <f t="shared" si="26"/>
        <v>0.38999999999998636</v>
      </c>
      <c r="D70" s="57">
        <f t="shared" si="26"/>
        <v>6.4600000000000364</v>
      </c>
      <c r="E70" s="57">
        <f t="shared" si="26"/>
        <v>-0.57999999999992724</v>
      </c>
      <c r="F70" s="57">
        <f t="shared" si="26"/>
        <v>0.57999999999969987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7.6899999999999409</v>
      </c>
    </row>
    <row r="71" spans="1:34" ht="95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8" activePane="bottomRight" state="frozen"/>
      <selection pane="topRight" activeCell="B1" sqref="B1"/>
      <selection pane="bottomLeft" activeCell="A5" sqref="A5"/>
      <selection pane="bottomRight" activeCell="A71" sqref="A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56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1239.04</v>
      </c>
      <c r="C12" s="26">
        <v>4498.6499999999996</v>
      </c>
      <c r="D12" s="26">
        <v>1116.3499999999999</v>
      </c>
      <c r="E12" s="26">
        <v>2115.16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8969.1999999999989</v>
      </c>
      <c r="AI12" s="26">
        <v>8937.2199999999993</v>
      </c>
      <c r="AJ12" s="69">
        <f>+AI12-AH12</f>
        <v>-31.979999999999563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109</v>
      </c>
      <c r="C15" s="23">
        <v>369</v>
      </c>
      <c r="D15" s="23">
        <v>225.9</v>
      </c>
      <c r="E15" s="23">
        <v>414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1117.9000000000001</v>
      </c>
    </row>
    <row r="16" spans="1:36" s="32" customFormat="1" x14ac:dyDescent="0.25">
      <c r="A16" s="30" t="s">
        <v>20</v>
      </c>
      <c r="B16" s="31">
        <v>51</v>
      </c>
      <c r="C16" s="31">
        <v>290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341</v>
      </c>
      <c r="AJ16" s="70"/>
    </row>
    <row r="17" spans="1:36" s="47" customFormat="1" x14ac:dyDescent="0.25">
      <c r="A17" s="46" t="s">
        <v>27</v>
      </c>
      <c r="B17" s="22">
        <f>B16*$B$8</f>
        <v>226.44000000000003</v>
      </c>
      <c r="C17" s="22">
        <f>C16*$B$8</f>
        <v>1287.6000000000001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1514.0400000000002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51</v>
      </c>
      <c r="C22" s="20">
        <f t="shared" ref="C22:AG23" si="5">+C16+C18+C20</f>
        <v>290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341</v>
      </c>
    </row>
    <row r="23" spans="1:36" s="47" customFormat="1" x14ac:dyDescent="0.25">
      <c r="A23" s="48" t="s">
        <v>26</v>
      </c>
      <c r="B23" s="19">
        <f>+B17+B19+B21</f>
        <v>226.44000000000003</v>
      </c>
      <c r="C23" s="19">
        <f t="shared" si="5"/>
        <v>1287.6000000000001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1514.0400000000002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79.150000000000006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79.150000000000006</v>
      </c>
    </row>
    <row r="41" spans="1:34" s="47" customFormat="1" x14ac:dyDescent="0.25">
      <c r="A41" s="46" t="s">
        <v>44</v>
      </c>
      <c r="B41" s="22">
        <f>B40*$B$8</f>
        <v>351.42600000000004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351.42600000000004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79.150000000000006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79.150000000000006</v>
      </c>
    </row>
    <row r="47" spans="1:34" s="47" customFormat="1" x14ac:dyDescent="0.25">
      <c r="A47" s="48" t="s">
        <v>48</v>
      </c>
      <c r="B47" s="19">
        <f>+B41+B43+B45</f>
        <v>351.42600000000004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351.42600000000004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277.23</v>
      </c>
      <c r="C49" s="44">
        <v>1930.41</v>
      </c>
      <c r="D49" s="44">
        <v>656.39</v>
      </c>
      <c r="E49" s="44">
        <v>1050.03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3914.0600000000004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282</v>
      </c>
      <c r="C53" s="44">
        <v>882.32</v>
      </c>
      <c r="D53" s="44">
        <v>235.01</v>
      </c>
      <c r="E53" s="44">
        <v>642.21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2041.5400000000002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30</v>
      </c>
      <c r="D55" s="44"/>
      <c r="E55" s="44">
        <v>10.1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40.1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1246.096</v>
      </c>
      <c r="C64" s="53">
        <f t="shared" ref="C64:AG64" si="21">+C15+C23+C31+C39+C47+C48+C49+C50+C51+C52+C53+C54+C55+C56+C57+C58+C59+C60+C61+C62+C63</f>
        <v>4499.33</v>
      </c>
      <c r="D64" s="53">
        <f t="shared" si="21"/>
        <v>1117.3</v>
      </c>
      <c r="E64" s="53">
        <f t="shared" si="21"/>
        <v>2116.3399999999997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8979.0659999999989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N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1239.04</v>
      </c>
      <c r="C67" s="57">
        <f t="shared" ref="C67:L67" si="23">C12</f>
        <v>4498.6499999999996</v>
      </c>
      <c r="D67" s="57">
        <f t="shared" si="23"/>
        <v>1116.3499999999999</v>
      </c>
      <c r="E67" s="57">
        <f t="shared" si="23"/>
        <v>2115.16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8969.1999999999989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1239.04</v>
      </c>
      <c r="C69" s="59">
        <f t="shared" ref="C69:AG69" si="25">+C67+C68</f>
        <v>4498.6499999999996</v>
      </c>
      <c r="D69" s="59">
        <f t="shared" si="25"/>
        <v>1116.3499999999999</v>
      </c>
      <c r="E69" s="59">
        <f t="shared" si="25"/>
        <v>2115.16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8969.1999999999989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7.05600000000004</v>
      </c>
      <c r="C70" s="57">
        <f t="shared" si="26"/>
        <v>0.68000000000029104</v>
      </c>
      <c r="D70" s="57">
        <f t="shared" si="26"/>
        <v>0.95000000000004547</v>
      </c>
      <c r="E70" s="57">
        <f t="shared" si="26"/>
        <v>1.1799999999998363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9.8660000000002128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3" activePane="bottomRight" state="frozen"/>
      <selection pane="topRight" activeCell="B1" sqref="B1"/>
      <selection pane="bottomLeft" activeCell="A5" sqref="A5"/>
      <selection pane="bottomRight" activeCell="AH71" sqref="A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1019.81</v>
      </c>
      <c r="C12" s="26">
        <v>1434.75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2454.56</v>
      </c>
      <c r="AI12" s="26">
        <v>2427.7600000000002</v>
      </c>
      <c r="AJ12" s="69">
        <f>+AI12-AH12</f>
        <v>-26.799999999999727</v>
      </c>
    </row>
    <row r="13" spans="1:36" ht="19.5" customHeight="1" x14ac:dyDescent="0.25">
      <c r="A13" s="25" t="s">
        <v>117</v>
      </c>
      <c r="B13" s="26">
        <v>21</v>
      </c>
      <c r="C13" s="26">
        <v>6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27</v>
      </c>
      <c r="AI13" s="26"/>
      <c r="AJ13" s="69">
        <f>+AI13-AH13</f>
        <v>-27</v>
      </c>
    </row>
    <row r="14" spans="1:36" ht="19.5" customHeight="1" x14ac:dyDescent="0.25">
      <c r="A14" s="25" t="s">
        <v>118</v>
      </c>
      <c r="B14" s="26">
        <v>12</v>
      </c>
      <c r="C14" s="26">
        <v>6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18</v>
      </c>
      <c r="AI14" s="26"/>
      <c r="AJ14" s="69">
        <f>+AI14-AH14</f>
        <v>-18</v>
      </c>
    </row>
    <row r="15" spans="1:36" x14ac:dyDescent="0.25">
      <c r="A15" s="13" t="s">
        <v>0</v>
      </c>
      <c r="B15" s="23">
        <v>52.5</v>
      </c>
      <c r="C15" s="23">
        <v>16.5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69</v>
      </c>
    </row>
    <row r="16" spans="1:36" s="32" customFormat="1" x14ac:dyDescent="0.25">
      <c r="A16" s="30" t="s">
        <v>20</v>
      </c>
      <c r="B16" s="31">
        <v>55</v>
      </c>
      <c r="C16" s="31">
        <v>167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222</v>
      </c>
      <c r="AJ16" s="70"/>
    </row>
    <row r="17" spans="1:36" s="47" customFormat="1" x14ac:dyDescent="0.25">
      <c r="A17" s="46" t="s">
        <v>27</v>
      </c>
      <c r="B17" s="22">
        <f>B16*$B$8</f>
        <v>244.20000000000002</v>
      </c>
      <c r="C17" s="22">
        <f>C16*$B$8</f>
        <v>741.48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985.68000000000006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55</v>
      </c>
      <c r="C22" s="20">
        <f t="shared" ref="C22:AG23" si="5">+C16+C18+C20</f>
        <v>167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222</v>
      </c>
    </row>
    <row r="23" spans="1:36" s="47" customFormat="1" x14ac:dyDescent="0.25">
      <c r="A23" s="48" t="s">
        <v>26</v>
      </c>
      <c r="B23" s="19">
        <f>+B17+B19+B21</f>
        <v>244.20000000000002</v>
      </c>
      <c r="C23" s="19">
        <f t="shared" si="5"/>
        <v>741.48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985.68000000000006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587.33000000000004</v>
      </c>
      <c r="C49" s="44">
        <v>598.24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1185.5700000000002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58.07</v>
      </c>
      <c r="C53" s="44">
        <v>40.229999999999997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98.3</v>
      </c>
    </row>
    <row r="54" spans="1:34" x14ac:dyDescent="0.25">
      <c r="A54" s="17" t="s">
        <v>114</v>
      </c>
      <c r="B54" s="44"/>
      <c r="C54" s="44">
        <v>28.18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28.18</v>
      </c>
    </row>
    <row r="55" spans="1:34" x14ac:dyDescent="0.25">
      <c r="A55" s="17" t="s">
        <v>52</v>
      </c>
      <c r="B55" s="44">
        <v>111.01</v>
      </c>
      <c r="C55" s="44">
        <v>25.19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136.20000000000002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1053.1100000000001</v>
      </c>
      <c r="C64" s="53">
        <f t="shared" ref="C64:AG64" si="21">+C15+C23+C31+C39+C47+C48+C49+C50+C51+C52+C53+C54+C55+C56+C57+C58+C59+C60+C61+C62+C63</f>
        <v>1449.8200000000002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2502.9300000000003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1019.81</v>
      </c>
      <c r="C67" s="57">
        <f t="shared" ref="C67:L67" si="23">C12</f>
        <v>1434.75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2454.56</v>
      </c>
    </row>
    <row r="68" spans="1:34" s="47" customFormat="1" x14ac:dyDescent="0.25">
      <c r="A68" s="58" t="s">
        <v>93</v>
      </c>
      <c r="B68" s="59">
        <f t="shared" ref="B68:AG68" si="24">+B13+B14</f>
        <v>33</v>
      </c>
      <c r="C68" s="59">
        <f t="shared" si="24"/>
        <v>12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45</v>
      </c>
    </row>
    <row r="69" spans="1:34" s="47" customFormat="1" x14ac:dyDescent="0.25">
      <c r="A69" s="58" t="s">
        <v>94</v>
      </c>
      <c r="B69" s="59">
        <f>+B67+B68</f>
        <v>1052.81</v>
      </c>
      <c r="C69" s="59">
        <f t="shared" ref="C69:AG69" si="25">+C67+C68</f>
        <v>1446.75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2499.56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0.3000000000001819</v>
      </c>
      <c r="C70" s="57">
        <f t="shared" si="26"/>
        <v>3.0700000000001637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3.3700000000003456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C73" sqref="C7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455.59</v>
      </c>
      <c r="C12" s="26">
        <v>824.17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1279.76</v>
      </c>
      <c r="AI12" s="26"/>
      <c r="AJ12" s="69">
        <f>+AI12-AH12</f>
        <v>-1279.76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36.700000000000003</v>
      </c>
      <c r="C15" s="23">
        <v>67.5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104.2</v>
      </c>
    </row>
    <row r="16" spans="1:36" s="32" customFormat="1" x14ac:dyDescent="0.25">
      <c r="A16" s="30" t="s">
        <v>20</v>
      </c>
      <c r="B16" s="31">
        <v>31</v>
      </c>
      <c r="C16" s="31">
        <v>77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108</v>
      </c>
      <c r="AJ16" s="70"/>
    </row>
    <row r="17" spans="1:36" s="47" customFormat="1" x14ac:dyDescent="0.25">
      <c r="A17" s="46" t="s">
        <v>27</v>
      </c>
      <c r="B17" s="22">
        <f>B16*$B$8</f>
        <v>137.02000000000001</v>
      </c>
      <c r="C17" s="22">
        <f>C16*$B$8</f>
        <v>340.34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477.36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31</v>
      </c>
      <c r="C22" s="20">
        <f t="shared" ref="C22:AG23" si="5">+C16+C18+C20</f>
        <v>77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108</v>
      </c>
    </row>
    <row r="23" spans="1:36" s="47" customFormat="1" x14ac:dyDescent="0.25">
      <c r="A23" s="48" t="s">
        <v>26</v>
      </c>
      <c r="B23" s="19">
        <f>+B17+B19+B21</f>
        <v>137.02000000000001</v>
      </c>
      <c r="C23" s="19">
        <f t="shared" si="5"/>
        <v>340.34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477.36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185.47</v>
      </c>
      <c r="C49" s="44">
        <v>354.98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540.45000000000005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97.24</v>
      </c>
      <c r="C53" s="44">
        <v>31.5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128.74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30.76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30.76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456.43000000000006</v>
      </c>
      <c r="C64" s="53">
        <f t="shared" ref="C64:AG64" si="21">+C15+C23+C31+C39+C47+C48+C49+C50+C51+C52+C53+C54+C55+C56+C57+C58+C59+C60+C61+C62+C63</f>
        <v>825.07999999999993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1281.51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455.59</v>
      </c>
      <c r="C67" s="57">
        <f t="shared" ref="C67:L67" si="23">C12</f>
        <v>824.17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1279.76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455.59</v>
      </c>
      <c r="C69" s="59">
        <f t="shared" ref="C69:AG69" si="25">+C67+C68</f>
        <v>824.17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1279.76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0.84000000000008868</v>
      </c>
      <c r="C70" s="57">
        <f t="shared" si="26"/>
        <v>0.90999999999996817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1.7500000000000568</v>
      </c>
    </row>
    <row r="71" spans="1:34" ht="96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E8" activePane="bottomRight" state="frozen"/>
      <selection pane="topRight" activeCell="B1" sqref="B1"/>
      <selection pane="bottomLeft" activeCell="A5" sqref="A5"/>
      <selection pane="bottomRight" activeCell="AH21" sqref="AH2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 t="s">
        <v>58</v>
      </c>
      <c r="F11" s="5" t="s">
        <v>60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2009.62</v>
      </c>
      <c r="C12" s="26">
        <v>1513.96</v>
      </c>
      <c r="D12" s="26">
        <v>3086.43</v>
      </c>
      <c r="E12" s="26">
        <v>3848.12</v>
      </c>
      <c r="F12" s="26">
        <v>2461.5300000000002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12919.660000000002</v>
      </c>
      <c r="AI12" s="26">
        <v>10635.17</v>
      </c>
      <c r="AJ12" s="69">
        <f>+AI12-AH12</f>
        <v>-2284.4900000000016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122</v>
      </c>
      <c r="C15" s="23">
        <v>59.5</v>
      </c>
      <c r="D15" s="23">
        <v>127</v>
      </c>
      <c r="E15" s="23">
        <v>80</v>
      </c>
      <c r="F15" s="23">
        <v>315.5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704</v>
      </c>
    </row>
    <row r="16" spans="1:36" s="32" customFormat="1" x14ac:dyDescent="0.25">
      <c r="A16" s="30" t="s">
        <v>20</v>
      </c>
      <c r="B16" s="31">
        <v>67</v>
      </c>
      <c r="C16" s="31">
        <v>78</v>
      </c>
      <c r="D16" s="31">
        <v>341</v>
      </c>
      <c r="E16" s="31">
        <v>431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917</v>
      </c>
      <c r="AJ16" s="70"/>
    </row>
    <row r="17" spans="1:36" s="47" customFormat="1" x14ac:dyDescent="0.25">
      <c r="A17" s="46" t="s">
        <v>27</v>
      </c>
      <c r="B17" s="22">
        <f>B16*$B$8</f>
        <v>297.48</v>
      </c>
      <c r="C17" s="22">
        <f>C16*$B$8</f>
        <v>346.32000000000005</v>
      </c>
      <c r="D17" s="22">
        <f t="shared" ref="D17:AG17" si="2">D16*$B$8</f>
        <v>1514.0400000000002</v>
      </c>
      <c r="E17" s="22">
        <f t="shared" si="2"/>
        <v>1913.64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4071.4800000000005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67</v>
      </c>
      <c r="C22" s="20">
        <f t="shared" ref="C22:AG23" si="5">+C16+C18+C20</f>
        <v>78</v>
      </c>
      <c r="D22" s="20">
        <f t="shared" si="5"/>
        <v>341</v>
      </c>
      <c r="E22" s="20">
        <f t="shared" si="5"/>
        <v>431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917</v>
      </c>
    </row>
    <row r="23" spans="1:36" s="47" customFormat="1" x14ac:dyDescent="0.25">
      <c r="A23" s="48" t="s">
        <v>26</v>
      </c>
      <c r="B23" s="19">
        <f>+B17+B19+B21</f>
        <v>297.48</v>
      </c>
      <c r="C23" s="19">
        <f t="shared" si="5"/>
        <v>346.32000000000005</v>
      </c>
      <c r="D23" s="19">
        <f t="shared" si="5"/>
        <v>1514.0400000000002</v>
      </c>
      <c r="E23" s="19">
        <f t="shared" si="5"/>
        <v>1913.64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4071.4800000000005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1219.51</v>
      </c>
      <c r="C49" s="44"/>
      <c r="D49" s="44">
        <v>909.04</v>
      </c>
      <c r="E49" s="44"/>
      <c r="F49" s="44">
        <v>2148.42</v>
      </c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4276.97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>
        <v>1002.4</v>
      </c>
      <c r="D52" s="44"/>
      <c r="E52" s="44">
        <v>1132.98</v>
      </c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2135.38</v>
      </c>
    </row>
    <row r="53" spans="1:34" x14ac:dyDescent="0.25">
      <c r="A53" s="17" t="s">
        <v>18</v>
      </c>
      <c r="B53" s="44">
        <v>372.36</v>
      </c>
      <c r="C53" s="44">
        <v>107.49</v>
      </c>
      <c r="D53" s="44">
        <v>496.19</v>
      </c>
      <c r="E53" s="44">
        <v>723.16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1699.1999999999998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>
        <v>2.3199999999999998</v>
      </c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2.3199999999999998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2011.35</v>
      </c>
      <c r="C64" s="53">
        <f t="shared" ref="C64:AG64" si="21">+C15+C23+C31+C39+C47+C48+C49+C50+C51+C52+C53+C54+C55+C56+C57+C58+C59+C60+C61+C62+C63</f>
        <v>1515.71</v>
      </c>
      <c r="D64" s="53">
        <f t="shared" si="21"/>
        <v>3046.27</v>
      </c>
      <c r="E64" s="53">
        <f t="shared" si="21"/>
        <v>3852.1</v>
      </c>
      <c r="F64" s="53">
        <f t="shared" si="21"/>
        <v>2463.92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12889.35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1 N</v>
      </c>
      <c r="E66" s="55" t="str">
        <f t="shared" si="22"/>
        <v>CAJA 3 N</v>
      </c>
      <c r="F66" s="55" t="str">
        <f t="shared" si="22"/>
        <v>CAJA 4 N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2009.62</v>
      </c>
      <c r="C67" s="57">
        <f t="shared" ref="C67:L67" si="23">C12</f>
        <v>1513.96</v>
      </c>
      <c r="D67" s="57">
        <f t="shared" si="23"/>
        <v>3086.43</v>
      </c>
      <c r="E67" s="57">
        <f t="shared" si="23"/>
        <v>3848.12</v>
      </c>
      <c r="F67" s="57">
        <f t="shared" si="23"/>
        <v>2461.5300000000002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12919.660000000002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2009.62</v>
      </c>
      <c r="C69" s="59">
        <f t="shared" ref="C69:AG69" si="25">+C67+C68</f>
        <v>1513.96</v>
      </c>
      <c r="D69" s="59">
        <f t="shared" si="25"/>
        <v>3086.43</v>
      </c>
      <c r="E69" s="59">
        <f t="shared" si="25"/>
        <v>3848.12</v>
      </c>
      <c r="F69" s="59">
        <f t="shared" si="25"/>
        <v>2461.5300000000002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12919.660000000002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1.7300000000000182</v>
      </c>
      <c r="C70" s="57">
        <f t="shared" si="26"/>
        <v>1.75</v>
      </c>
      <c r="D70" s="57">
        <f t="shared" si="26"/>
        <v>-40.159999999999854</v>
      </c>
      <c r="E70" s="57">
        <f t="shared" si="26"/>
        <v>3.9800000000000182</v>
      </c>
      <c r="F70" s="57">
        <f t="shared" si="26"/>
        <v>2.3899999999998727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-30.309999999999945</v>
      </c>
    </row>
    <row r="71" spans="1:34" ht="94.5" customHeight="1" x14ac:dyDescent="0.25">
      <c r="A71" s="77" t="s">
        <v>96</v>
      </c>
      <c r="B71" s="14"/>
      <c r="C71" s="14"/>
      <c r="D71" s="14" t="s">
        <v>134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D72" s="12" t="s">
        <v>135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Tesoreria-pc</cp:lastModifiedBy>
  <cp:lastPrinted>2019-08-19T12:56:25Z</cp:lastPrinted>
  <dcterms:created xsi:type="dcterms:W3CDTF">2013-07-24T18:56:16Z</dcterms:created>
  <dcterms:modified xsi:type="dcterms:W3CDTF">2022-04-25T15:12:40Z</dcterms:modified>
</cp:coreProperties>
</file>