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6780" windowHeight="11040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49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I64" i="150"/>
  <c r="I70" i="150" s="1"/>
  <c r="AG64" i="149"/>
  <c r="AG70" i="149" s="1"/>
  <c r="Q64" i="149"/>
  <c r="Q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Y64" i="40"/>
  <c r="Y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C69" i="40" l="1"/>
  <c r="T64" i="40"/>
  <c r="Q39" i="40"/>
  <c r="M39" i="40"/>
  <c r="AG64" i="40"/>
  <c r="AG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R64" i="40"/>
  <c r="R70" i="40" s="1"/>
  <c r="Q64" i="40"/>
  <c r="Q70" i="40" s="1"/>
  <c r="N64" i="40"/>
  <c r="N70" i="40" s="1"/>
  <c r="C41" i="40"/>
  <c r="C47" i="40" s="1"/>
  <c r="D41" i="40"/>
  <c r="E41" i="40"/>
  <c r="E47" i="40" s="1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<sst xmlns="http://schemas.openxmlformats.org/spreadsheetml/2006/main" count="748" uniqueCount="133">
  <si>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</si>
  <si>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</si>
  <si>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</si>
  <si>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</si>
  <si>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</si>
  <si>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</si>
  <si>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</si>
  <si>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</si>
  <si>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</si>
  <si>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</si>
  <si>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</si>
  <si>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</si>
  <si>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</si>
  <si>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</si>
  <si>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</si>
  <si>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</si>
  <si>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</si>
  <si>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</si>
  <si>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</si>
  <si>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</si>
  <si>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</si>
  <si>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</si>
  <si>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</si>
  <si>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</si>
  <si>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</si>
  <si>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</si>
  <si>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</si>
  <si>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</si>
  <si>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</si>
  <si>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</si>
  <si>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</si>
  <si>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</si>
  <si>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</si>
  <si>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</si>
  <si>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</si>
  <si>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</si>
  <si>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</si>
  <si>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</si>
  <si>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</si>
  <si>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</si>
  <si>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</si>
  <si>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</si>
  <si>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</si>
  <si>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</si>
  <si>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</si>
  <si>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</si>
  <si>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</si>
  <si>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</si>
  <si>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</si>
  <si>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</si>
  <si>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</si>
  <si>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</si>
  <si>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</si>
  <si>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</si>
  <si>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</si>
  <si>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</si>
  <si>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</si>
  <si>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</si>
  <si>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</si>
  <si>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</si>
  <si>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</si>
  <si>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</si>
  <si>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</si>
  <si>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</si>
  <si>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</si>
  <si>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</si>
  <si>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</si>
  <si>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</si>
  <si>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</si>
  <si>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</si>
  <si>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</si>
  <si>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</si>
  <si>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</si>
  <si>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</si>
  <si>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</si>
  <si>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</si>
  <si>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</si>
  <si>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</si>
  <si>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</si>
  <si>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</si>
  <si>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</si>
  <si>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</si>
  <si>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</si>
  <si>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</si>
  <si>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</si>
  <si>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</si>
  <si>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</si>
  <si>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</si>
  <si>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</si>
  <si>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</si>
  <si>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</si>
  <si>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</si>
  <si>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</si>
  <si>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</si>
  <si>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</si>
  <si>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</si>
  <si>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</si>
  <si>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</si>
  <si>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</si>
  <si>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</si>
  <si>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</si>
  <si>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</si>
  <si>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</si>
  <si>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</si>
  <si>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</si>
  <si>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</si>
  <si>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</si>
  <si>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</si>
  <si>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</si>
  <si>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</si>
  <si>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</si>
  <si>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</si>
  <si>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</si>
  <si>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</si>
  <si>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</si>
  <si>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</si>
  <si>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</si>
  <si>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</si>
  <si>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</si>
  <si>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</si>
  <si>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</si>
  <si>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</si>
  <si>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</si>
  <si>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14.50F/C</t>
  </si>
  <si>
    <t>18F/C</t>
  </si>
  <si>
    <t>MALREGSTRO DE 2$</t>
  </si>
  <si>
    <t>87.50F/C</t>
  </si>
  <si>
    <t>70.50F/C</t>
  </si>
  <si>
    <t>7F/C</t>
  </si>
  <si>
    <t>1.50F/C</t>
  </si>
  <si>
    <t>FALTANTE EN EFECTIVO Y $8 28.50F/C</t>
  </si>
  <si>
    <t>SOBRANTE EN DEBITO #1856</t>
  </si>
  <si>
    <t>faltante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</si>
</sst>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42231.519999999997</v>
      </c>
      <c r="C2" s="43">
        <f>MODELO!AH12</f>
        <v>22120.240000000002</v>
      </c>
      <c r="D2" s="43">
        <f>EXQUISITECES!AH12</f>
        <v>5795.53</v>
      </c>
      <c r="E2" s="43">
        <f>HOYADA!AH12</f>
        <v>8138.08</v>
      </c>
      <c r="F2" s="43">
        <f>FARMASTOP!AH12</f>
        <v>1639</v>
      </c>
      <c r="G2" s="43">
        <f>BOCAS!AH12</f>
        <v>1710.8500000000001</v>
      </c>
      <c r="H2" s="43">
        <f>LAGUNETICA!AH12</f>
        <v>10003.98</v>
      </c>
      <c r="I2" s="43">
        <f>SANANTONIO!AH12</f>
        <v>0</v>
      </c>
      <c r="J2" s="43">
        <f>SUM(B2:I2)</f>
        <v>91639.2</v>
      </c>
    </row>
    <row r="3" spans="1:10" x14ac:dyDescent="0.25">
      <c r="A3" s="46" t="s">
        <v>0</v>
      </c>
      <c r="B3" s="43">
        <f>AUTOMERCADO!AH15</f>
        <v>1025</v>
      </c>
      <c r="C3" s="43">
        <f>MODELO!AH15</f>
        <v>739.9</v>
      </c>
      <c r="D3" s="43">
        <f>EXQUISITECES!AH15</f>
        <v>329.6</v>
      </c>
      <c r="E3" s="43">
        <f>HOYADA!AH15</f>
        <v>1047.2</v>
      </c>
      <c r="F3" s="43">
        <f>FARMASTOP!AH15</f>
        <v>32.5</v>
      </c>
      <c r="G3" s="43">
        <f>BOCAS!AH15</f>
        <v>0</v>
      </c>
      <c r="H3" s="43">
        <f>LAGUNETICA!AH15</f>
        <v>1348.7</v>
      </c>
      <c r="I3" s="43">
        <f>SANANTONIO!AH15</f>
        <v>0</v>
      </c>
      <c r="J3" s="43">
        <f t="shared" ref="J3:J52" si="0">SUM(B3:I3)</f>
        <v>4522.8999999999996</v>
      </c>
    </row>
    <row r="4" spans="1:10" x14ac:dyDescent="0.25">
      <c r="A4" s="73" t="s">
        <v>20</v>
      </c>
      <c r="B4" s="43">
        <f>AUTOMERCADO!AH16</f>
        <v>3039</v>
      </c>
      <c r="C4" s="43">
        <f>MODELO!AH16</f>
        <v>1772</v>
      </c>
      <c r="D4" s="43">
        <f>EXQUISITECES!AH16</f>
        <v>476</v>
      </c>
      <c r="E4" s="43">
        <f>HOYADA!AH16</f>
        <v>283</v>
      </c>
      <c r="F4" s="43">
        <f>FARMASTOP!AH16</f>
        <v>101</v>
      </c>
      <c r="G4" s="43">
        <f>BOCAS!AH16</f>
        <v>185</v>
      </c>
      <c r="H4" s="43">
        <f>LAGUNETICA!AH16</f>
        <v>547</v>
      </c>
      <c r="I4" s="43">
        <f>SANANTONIO!AH16</f>
        <v>0</v>
      </c>
      <c r="J4" s="43">
        <f t="shared" si="0"/>
        <v>6403</v>
      </c>
    </row>
    <row r="5" spans="1:10" x14ac:dyDescent="0.25">
      <c r="A5" s="46" t="s">
        <v>27</v>
      </c>
      <c r="B5" s="43">
        <f>AUTOMERCADO!AH17</f>
        <v>13493.16</v>
      </c>
      <c r="C5" s="43">
        <f>MODELO!AH17</f>
        <v>7867.68</v>
      </c>
      <c r="D5" s="43">
        <f>EXQUISITECES!AH17</f>
        <v>2113.4400000000005</v>
      </c>
      <c r="E5" s="43">
        <f>HOYADA!AH17</f>
        <v>1256.52</v>
      </c>
      <c r="F5" s="43">
        <f>FARMASTOP!AH17</f>
        <v>448.44000000000005</v>
      </c>
      <c r="G5" s="43">
        <f>BOCAS!AH17</f>
        <v>817.69999999999993</v>
      </c>
      <c r="H5" s="43">
        <f>LAGUNETICA!AH17</f>
        <v>2428.6800000000003</v>
      </c>
      <c r="I5" s="43">
        <f>SANANTONIO!AH17</f>
        <v>0</v>
      </c>
      <c r="J5" s="43">
        <f t="shared" si="0"/>
        <v>28425.62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3039</v>
      </c>
      <c r="C10" s="43">
        <f>MODELO!AH22</f>
        <v>1772</v>
      </c>
      <c r="D10" s="43">
        <f>EXQUISITECES!AH22</f>
        <v>476</v>
      </c>
      <c r="E10" s="43">
        <f>HOYADA!AH22</f>
        <v>283</v>
      </c>
      <c r="F10" s="43">
        <f>FARMASTOP!AH22</f>
        <v>101</v>
      </c>
      <c r="G10" s="43">
        <f>BOCAS!AH22</f>
        <v>185</v>
      </c>
      <c r="H10" s="43">
        <f>LAGUNETICA!AH22</f>
        <v>547</v>
      </c>
      <c r="I10" s="43">
        <f>SANANTONIO!AH22</f>
        <v>0</v>
      </c>
      <c r="J10" s="43">
        <f t="shared" si="0"/>
        <v>6403</v>
      </c>
    </row>
    <row r="11" spans="1:10" x14ac:dyDescent="0.25">
      <c r="A11" s="48" t="s">
        <v>26</v>
      </c>
      <c r="B11" s="43">
        <f>AUTOMERCADO!AH23</f>
        <v>13493.16</v>
      </c>
      <c r="C11" s="43">
        <f>MODELO!AH23</f>
        <v>7867.68</v>
      </c>
      <c r="D11" s="43">
        <f>EXQUISITECES!AH23</f>
        <v>2113.4400000000005</v>
      </c>
      <c r="E11" s="43">
        <f>HOYADA!AH23</f>
        <v>1256.52</v>
      </c>
      <c r="F11" s="43">
        <f>FARMASTOP!AH23</f>
        <v>448.44000000000005</v>
      </c>
      <c r="G11" s="43">
        <f>BOCAS!AH23</f>
        <v>817.69999999999993</v>
      </c>
      <c r="H11" s="43">
        <f>LAGUNETICA!AH23</f>
        <v>2428.6800000000003</v>
      </c>
      <c r="I11" s="43">
        <f>SANANTONIO!AH23</f>
        <v>0</v>
      </c>
      <c r="J11" s="43">
        <f t="shared" si="0"/>
        <v>28425.62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136.82999999999998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6.36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143.19</v>
      </c>
    </row>
    <row r="21" spans="1:10" x14ac:dyDescent="0.25">
      <c r="A21" s="46" t="s">
        <v>35</v>
      </c>
      <c r="B21" s="43">
        <f>AUTOMERCADO!AH33</f>
        <v>607.52520000000004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28.238400000000002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635.7636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136.82999999999998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6.36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143.19</v>
      </c>
    </row>
    <row r="27" spans="1:10" x14ac:dyDescent="0.25">
      <c r="A27" s="48" t="s">
        <v>42</v>
      </c>
      <c r="B27" s="43">
        <f>AUTOMERCADO!AH39</f>
        <v>607.52520000000004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28.238400000000002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635.7636</v>
      </c>
    </row>
    <row r="28" spans="1:10" x14ac:dyDescent="0.25">
      <c r="A28" s="46" t="s">
        <v>43</v>
      </c>
      <c r="B28" s="43">
        <f>AUTOMERCADO!AH40</f>
        <v>196.75</v>
      </c>
      <c r="C28" s="43">
        <f>MODELO!AH40</f>
        <v>16.84</v>
      </c>
      <c r="D28" s="43">
        <f>EXQUISITECES!AH40</f>
        <v>0</v>
      </c>
      <c r="E28" s="43">
        <f>HOYADA!AH40</f>
        <v>7.55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221.14000000000001</v>
      </c>
    </row>
    <row r="29" spans="1:10" x14ac:dyDescent="0.25">
      <c r="A29" s="46" t="s">
        <v>44</v>
      </c>
      <c r="B29" s="43">
        <f>AUTOMERCADO!AH41</f>
        <v>873.57000000000016</v>
      </c>
      <c r="C29" s="43">
        <f>MODELO!AH41</f>
        <v>74.769600000000011</v>
      </c>
      <c r="D29" s="43">
        <f>EXQUISITECES!AH41</f>
        <v>0</v>
      </c>
      <c r="E29" s="43">
        <f>HOYADA!AH41</f>
        <v>33.522000000000006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981.86160000000018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196.75</v>
      </c>
      <c r="C34" s="43">
        <f>MODELO!AH46</f>
        <v>16.84</v>
      </c>
      <c r="D34" s="43">
        <f>EXQUISITECES!AH46</f>
        <v>0</v>
      </c>
      <c r="E34" s="43">
        <f>HOYADA!AH46</f>
        <v>7.55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221.14000000000001</v>
      </c>
    </row>
    <row r="35" spans="1:10" x14ac:dyDescent="0.25">
      <c r="A35" s="48" t="s">
        <v>48</v>
      </c>
      <c r="B35" s="43">
        <f>AUTOMERCADO!AH47</f>
        <v>873.57000000000016</v>
      </c>
      <c r="C35" s="43">
        <f>MODELO!AH47</f>
        <v>74.769600000000011</v>
      </c>
      <c r="D35" s="43">
        <f>EXQUISITECES!AH47</f>
        <v>0</v>
      </c>
      <c r="E35" s="43">
        <f>HOYADA!AH47</f>
        <v>33.522000000000006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981.86160000000018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20168.62</v>
      </c>
      <c r="C37" s="43">
        <f>MODELO!AH49</f>
        <v>9206.5400000000009</v>
      </c>
      <c r="D37" s="43">
        <f>EXQUISITECES!AH49</f>
        <v>2363.4399999999996</v>
      </c>
      <c r="E37" s="43">
        <f>HOYADA!AH49</f>
        <v>3244.6099999999997</v>
      </c>
      <c r="F37" s="43">
        <f>FARMASTOP!AH49</f>
        <v>1052.23</v>
      </c>
      <c r="G37" s="43">
        <f>BOCAS!AH49</f>
        <v>599.93000000000006</v>
      </c>
      <c r="H37" s="43">
        <f>LAGUNETICA!AH49</f>
        <v>1743.8000000000002</v>
      </c>
      <c r="I37" s="43">
        <f>SANANTONIO!AH49</f>
        <v>0</v>
      </c>
      <c r="J37" s="43">
        <f t="shared" si="0"/>
        <v>38379.170000000006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463.40000000000003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463.40000000000003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671.59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3306.6099999999997</v>
      </c>
      <c r="I40" s="43">
        <f>SANANTONIO!AH52</f>
        <v>0</v>
      </c>
      <c r="J40" s="43">
        <f t="shared" si="0"/>
        <v>3978.2</v>
      </c>
    </row>
    <row r="41" spans="1:10" x14ac:dyDescent="0.25">
      <c r="A41" s="74" t="s">
        <v>18</v>
      </c>
      <c r="B41" s="43">
        <f>AUTOMERCADO!AH53</f>
        <v>2599.84</v>
      </c>
      <c r="C41" s="43">
        <f>MODELO!AH53</f>
        <v>2604.37</v>
      </c>
      <c r="D41" s="43">
        <f>EXQUISITECES!AH53</f>
        <v>914.03</v>
      </c>
      <c r="E41" s="43">
        <f>HOYADA!AH53</f>
        <v>2540.5500000000002</v>
      </c>
      <c r="F41" s="43">
        <f>FARMASTOP!AH53</f>
        <v>75.19</v>
      </c>
      <c r="G41" s="43">
        <f>BOCAS!AH53</f>
        <v>205.74</v>
      </c>
      <c r="H41" s="43">
        <f>LAGUNETICA!AH53</f>
        <v>1186.9099999999999</v>
      </c>
      <c r="I41" s="43">
        <f>SANANTONIO!AH53</f>
        <v>0</v>
      </c>
      <c r="J41" s="43">
        <f t="shared" si="0"/>
        <v>10126.630000000001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100.89</v>
      </c>
      <c r="D42" s="43">
        <f>EXQUISITECES!AH54</f>
        <v>0</v>
      </c>
      <c r="E42" s="43">
        <f>HOYADA!AH54</f>
        <v>19.39</v>
      </c>
      <c r="F42" s="43">
        <f>FARMASTOP!AH54</f>
        <v>14.2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134.47999999999999</v>
      </c>
    </row>
    <row r="43" spans="1:10" x14ac:dyDescent="0.25">
      <c r="A43" s="74" t="s">
        <v>52</v>
      </c>
      <c r="B43" s="43">
        <f>AUTOMERCADO!AH55</f>
        <v>3487.59</v>
      </c>
      <c r="C43" s="43">
        <f>MODELO!AH55</f>
        <v>415.65000000000003</v>
      </c>
      <c r="D43" s="43">
        <f>EXQUISITECES!AH55</f>
        <v>83.100000000000009</v>
      </c>
      <c r="E43" s="43">
        <f>HOYADA!AH55</f>
        <v>0</v>
      </c>
      <c r="F43" s="43">
        <f>FARMASTOP!AH55</f>
        <v>16.420000000000002</v>
      </c>
      <c r="G43" s="43">
        <f>BOCAS!AH55</f>
        <v>44.2</v>
      </c>
      <c r="H43" s="43">
        <f>LAGUNETICA!AH55</f>
        <v>35.270000000000003</v>
      </c>
      <c r="I43" s="43">
        <f>SANANTONIO!AH55</f>
        <v>0</v>
      </c>
      <c r="J43" s="43">
        <f t="shared" si="0"/>
        <v>4082.23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90.87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90.87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131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131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42255.30520000001</v>
      </c>
      <c r="C52" s="75">
        <f>MODELO!AH64</f>
        <v>22366.659599999999</v>
      </c>
      <c r="D52" s="75">
        <f>EXQUISITECES!AH64</f>
        <v>5803.61</v>
      </c>
      <c r="E52" s="75">
        <f>HOYADA!AH64</f>
        <v>8141.7919999999995</v>
      </c>
      <c r="F52" s="75">
        <f>FARMASTOP!AH64</f>
        <v>1667.2184000000002</v>
      </c>
      <c r="G52" s="75">
        <f>BOCAS!AH64</f>
        <v>1667.5700000000002</v>
      </c>
      <c r="H52" s="75">
        <f>LAGUNETICA!AH64</f>
        <v>10049.970000000001</v>
      </c>
      <c r="I52" s="75">
        <f>SANANTONIO!AH64</f>
        <v>0</v>
      </c>
      <c r="J52" s="75">
        <f t="shared" si="0"/>
        <v>91952.125200000009</v>
      </c>
    </row>
    <row r="53" spans="1:10" x14ac:dyDescent="0.25">
      <c r="A53" s="56" t="s">
        <v>3</v>
      </c>
      <c r="B53" s="43">
        <f>B2</f>
        <v>42231.519999999997</v>
      </c>
      <c r="C53" s="43">
        <f t="shared" ref="C53:I53" si="1">C2</f>
        <v>22120.240000000002</v>
      </c>
      <c r="D53" s="43">
        <f t="shared" si="1"/>
        <v>5795.53</v>
      </c>
      <c r="E53" s="43">
        <f t="shared" si="1"/>
        <v>8138.08</v>
      </c>
      <c r="F53" s="43">
        <f t="shared" si="1"/>
        <v>1639</v>
      </c>
      <c r="G53" s="43">
        <f t="shared" si="1"/>
        <v>1710.8500000000001</v>
      </c>
      <c r="H53" s="43">
        <f t="shared" si="1"/>
        <v>10003.98</v>
      </c>
      <c r="I53" s="43">
        <f t="shared" si="1"/>
        <v>0</v>
      </c>
      <c r="J53" s="43">
        <f>J2</f>
        <v>91639.2</v>
      </c>
    </row>
    <row r="54" spans="1:10" x14ac:dyDescent="0.25">
      <c r="A54" s="58" t="s">
        <v>95</v>
      </c>
      <c r="B54" s="43">
        <f>+B52-B53</f>
        <v>23.785200000012992</v>
      </c>
      <c r="C54" s="43">
        <f t="shared" ref="C54:I54" si="2">+C52-C53</f>
        <v>246.41959999999744</v>
      </c>
      <c r="D54" s="43">
        <f t="shared" si="2"/>
        <v>8.0799999999999272</v>
      </c>
      <c r="E54" s="43">
        <f t="shared" si="2"/>
        <v>3.7119999999995343</v>
      </c>
      <c r="F54" s="43">
        <f t="shared" si="2"/>
        <v>28.218400000000202</v>
      </c>
      <c r="G54" s="43">
        <f t="shared" si="2"/>
        <v>-43.279999999999973</v>
      </c>
      <c r="H54" s="43">
        <f t="shared" si="2"/>
        <v>45.990000000001601</v>
      </c>
      <c r="I54" s="43">
        <f t="shared" si="2"/>
        <v>0</v>
      </c>
      <c r="J54" s="43">
        <f>+J52-J53</f>
        <v>312.92520000001241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B25" sqref="B24:B2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 t="s">
        <v>64</v>
      </c>
      <c r="K11" s="5" t="s">
        <v>66</v>
      </c>
      <c r="L11" s="5" t="s">
        <v>68</v>
      </c>
      <c r="M11" s="5" t="s">
        <v>70</v>
      </c>
      <c r="N11" s="5" t="s">
        <v>76</v>
      </c>
      <c r="O11" s="5" t="s">
        <v>80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2771.16</v>
      </c>
      <c r="C12" s="26">
        <v>3742.44</v>
      </c>
      <c r="D12" s="26">
        <v>6266.36</v>
      </c>
      <c r="E12" s="26">
        <v>4163.46</v>
      </c>
      <c r="F12" s="26">
        <v>5321.5</v>
      </c>
      <c r="G12" s="26">
        <v>4128.3999999999996</v>
      </c>
      <c r="H12" s="26">
        <v>3565.01</v>
      </c>
      <c r="I12" s="26">
        <v>4343.04</v>
      </c>
      <c r="J12" s="26">
        <v>3468.92</v>
      </c>
      <c r="K12" s="26">
        <v>2239.25</v>
      </c>
      <c r="L12" s="26">
        <v>837.63</v>
      </c>
      <c r="M12" s="26">
        <v>485.65</v>
      </c>
      <c r="N12" s="26">
        <v>570.45000000000005</v>
      </c>
      <c r="O12" s="26">
        <v>328.25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42231.519999999997</v>
      </c>
      <c r="AI12" s="26">
        <v>41814.949999999997</v>
      </c>
      <c r="AJ12" s="69">
        <f>+AI12-AH12</f>
        <v>-416.56999999999971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189.5</v>
      </c>
      <c r="C15" s="23">
        <v>69.5</v>
      </c>
      <c r="D15" s="23"/>
      <c r="E15" s="23">
        <v>146</v>
      </c>
      <c r="F15" s="23">
        <v>86.5</v>
      </c>
      <c r="G15" s="23">
        <v>20</v>
      </c>
      <c r="H15" s="23">
        <v>3</v>
      </c>
      <c r="I15" s="23"/>
      <c r="J15" s="23">
        <v>146</v>
      </c>
      <c r="K15" s="23">
        <v>155</v>
      </c>
      <c r="L15" s="23">
        <v>141.5</v>
      </c>
      <c r="M15" s="23">
        <v>5.5</v>
      </c>
      <c r="N15" s="23">
        <v>24.5</v>
      </c>
      <c r="O15" s="23">
        <v>38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1025</v>
      </c>
    </row>
    <row r="16" spans="1:36" s="32" customFormat="1" x14ac:dyDescent="0.25">
      <c r="A16" s="30" t="s">
        <v>20</v>
      </c>
      <c r="B16" s="31">
        <v>109</v>
      </c>
      <c r="C16" s="31">
        <v>303</v>
      </c>
      <c r="D16" s="31">
        <v>552</v>
      </c>
      <c r="E16" s="31">
        <v>339</v>
      </c>
      <c r="F16" s="31">
        <v>531</v>
      </c>
      <c r="G16" s="31">
        <v>508</v>
      </c>
      <c r="H16" s="31">
        <v>340</v>
      </c>
      <c r="I16" s="31">
        <v>342</v>
      </c>
      <c r="J16" s="31"/>
      <c r="K16" s="31"/>
      <c r="L16" s="31"/>
      <c r="M16" s="31"/>
      <c r="N16" s="31"/>
      <c r="O16" s="31">
        <v>15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3039</v>
      </c>
      <c r="AJ16" s="70"/>
    </row>
    <row r="17" spans="1:36" s="47" customFormat="1" x14ac:dyDescent="0.25">
      <c r="A17" s="46" t="s">
        <v>27</v>
      </c>
      <c r="B17" s="22">
        <f>B16*$B$8</f>
        <v>483.96000000000004</v>
      </c>
      <c r="C17" s="22">
        <f>C16*$B$8</f>
        <v>1345.3200000000002</v>
      </c>
      <c r="D17" s="22">
        <f t="shared" ref="D17:L17" si="2">D16*$B$8</f>
        <v>2450.88</v>
      </c>
      <c r="E17" s="22">
        <f t="shared" si="2"/>
        <v>1505.16</v>
      </c>
      <c r="F17" s="22">
        <f t="shared" si="2"/>
        <v>2357.6400000000003</v>
      </c>
      <c r="G17" s="22">
        <f t="shared" si="2"/>
        <v>2255.52</v>
      </c>
      <c r="H17" s="22">
        <f t="shared" si="2"/>
        <v>1509.6000000000001</v>
      </c>
      <c r="I17" s="22">
        <f t="shared" si="2"/>
        <v>1518.4800000000002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66.600000000000009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13493.16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109</v>
      </c>
      <c r="C22" s="20">
        <f t="shared" ref="C22:L22" si="11">+C16+C18+C20</f>
        <v>303</v>
      </c>
      <c r="D22" s="20">
        <f t="shared" si="11"/>
        <v>552</v>
      </c>
      <c r="E22" s="20">
        <f t="shared" si="11"/>
        <v>339</v>
      </c>
      <c r="F22" s="20">
        <f t="shared" si="11"/>
        <v>531</v>
      </c>
      <c r="G22" s="20">
        <f t="shared" si="11"/>
        <v>508</v>
      </c>
      <c r="H22" s="20">
        <f t="shared" si="11"/>
        <v>340</v>
      </c>
      <c r="I22" s="20">
        <f t="shared" si="11"/>
        <v>342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15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3039</v>
      </c>
    </row>
    <row r="23" spans="1:36" s="47" customFormat="1" x14ac:dyDescent="0.25">
      <c r="A23" s="48" t="s">
        <v>26</v>
      </c>
      <c r="B23" s="19">
        <f>+B17+B19+B21</f>
        <v>483.96000000000004</v>
      </c>
      <c r="C23" s="19">
        <f t="shared" ref="C23:L23" si="14">+C17+C19+C21</f>
        <v>1345.3200000000002</v>
      </c>
      <c r="D23" s="19">
        <f t="shared" si="14"/>
        <v>2450.88</v>
      </c>
      <c r="E23" s="19">
        <f t="shared" si="14"/>
        <v>1505.16</v>
      </c>
      <c r="F23" s="19">
        <f t="shared" si="14"/>
        <v>2357.6400000000003</v>
      </c>
      <c r="G23" s="19">
        <f t="shared" si="14"/>
        <v>2255.52</v>
      </c>
      <c r="H23" s="19">
        <f t="shared" si="14"/>
        <v>1509.6000000000001</v>
      </c>
      <c r="I23" s="19">
        <f t="shared" si="14"/>
        <v>1518.4800000000002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66.600000000000009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13493.16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23.19</v>
      </c>
      <c r="D32" s="36"/>
      <c r="E32" s="36"/>
      <c r="F32" s="36">
        <v>63.64</v>
      </c>
      <c r="G32" s="36">
        <v>30</v>
      </c>
      <c r="H32" s="36"/>
      <c r="I32" s="36">
        <v>20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136.82999999999998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102.96360000000001</v>
      </c>
      <c r="D33" s="22">
        <f t="shared" si="30"/>
        <v>0</v>
      </c>
      <c r="E33" s="22">
        <f t="shared" si="30"/>
        <v>0</v>
      </c>
      <c r="F33" s="22">
        <f t="shared" si="30"/>
        <v>282.56160000000006</v>
      </c>
      <c r="G33" s="22">
        <f t="shared" si="30"/>
        <v>133.20000000000002</v>
      </c>
      <c r="H33" s="22">
        <f t="shared" si="30"/>
        <v>0</v>
      </c>
      <c r="I33" s="22">
        <f t="shared" si="30"/>
        <v>88.800000000000011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607.52520000000004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23.19</v>
      </c>
      <c r="D38" s="20">
        <f t="shared" si="39"/>
        <v>0</v>
      </c>
      <c r="E38" s="20">
        <f t="shared" si="39"/>
        <v>0</v>
      </c>
      <c r="F38" s="20">
        <f t="shared" si="39"/>
        <v>63.64</v>
      </c>
      <c r="G38" s="20">
        <f t="shared" si="39"/>
        <v>30</v>
      </c>
      <c r="H38" s="20">
        <f t="shared" si="39"/>
        <v>0</v>
      </c>
      <c r="I38" s="20">
        <f t="shared" si="39"/>
        <v>20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136.82999999999998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102.96360000000001</v>
      </c>
      <c r="D39" s="19">
        <f t="shared" si="42"/>
        <v>0</v>
      </c>
      <c r="E39" s="19">
        <f t="shared" si="42"/>
        <v>0</v>
      </c>
      <c r="F39" s="19">
        <f t="shared" si="42"/>
        <v>282.56160000000006</v>
      </c>
      <c r="G39" s="19">
        <f t="shared" si="42"/>
        <v>133.20000000000002</v>
      </c>
      <c r="H39" s="19">
        <f t="shared" si="42"/>
        <v>0</v>
      </c>
      <c r="I39" s="19">
        <f t="shared" si="42"/>
        <v>88.800000000000011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607.52520000000004</v>
      </c>
    </row>
    <row r="40" spans="1:34" x14ac:dyDescent="0.25">
      <c r="A40" s="13" t="s">
        <v>43</v>
      </c>
      <c r="B40" s="36"/>
      <c r="C40" s="36">
        <v>46.19</v>
      </c>
      <c r="D40" s="36"/>
      <c r="E40" s="36">
        <v>32.35</v>
      </c>
      <c r="F40" s="36">
        <v>42.1</v>
      </c>
      <c r="G40" s="36"/>
      <c r="H40" s="36">
        <v>39.4</v>
      </c>
      <c r="I40" s="36">
        <v>36.71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196.75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205.08360000000002</v>
      </c>
      <c r="D41" s="22">
        <f t="shared" si="45"/>
        <v>0</v>
      </c>
      <c r="E41" s="22">
        <f t="shared" si="45"/>
        <v>143.63400000000001</v>
      </c>
      <c r="F41" s="22">
        <f t="shared" si="45"/>
        <v>186.92400000000004</v>
      </c>
      <c r="G41" s="22">
        <f t="shared" si="45"/>
        <v>0</v>
      </c>
      <c r="H41" s="22">
        <f t="shared" si="45"/>
        <v>174.93600000000001</v>
      </c>
      <c r="I41" s="22">
        <f t="shared" si="45"/>
        <v>162.99240000000003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873.57000000000016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46.19</v>
      </c>
      <c r="D46" s="20">
        <f t="shared" si="54"/>
        <v>0</v>
      </c>
      <c r="E46" s="20">
        <f t="shared" si="54"/>
        <v>32.35</v>
      </c>
      <c r="F46" s="20">
        <f t="shared" si="54"/>
        <v>42.1</v>
      </c>
      <c r="G46" s="20">
        <f t="shared" si="54"/>
        <v>0</v>
      </c>
      <c r="H46" s="20">
        <f t="shared" si="54"/>
        <v>39.4</v>
      </c>
      <c r="I46" s="20">
        <f t="shared" si="54"/>
        <v>36.71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196.75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205.08360000000002</v>
      </c>
      <c r="D47" s="19">
        <f t="shared" si="57"/>
        <v>0</v>
      </c>
      <c r="E47" s="19">
        <f t="shared" si="57"/>
        <v>143.63400000000001</v>
      </c>
      <c r="F47" s="19">
        <f t="shared" si="57"/>
        <v>186.92400000000004</v>
      </c>
      <c r="G47" s="19">
        <f t="shared" si="57"/>
        <v>0</v>
      </c>
      <c r="H47" s="19">
        <f t="shared" si="57"/>
        <v>174.93600000000001</v>
      </c>
      <c r="I47" s="19">
        <f t="shared" si="57"/>
        <v>162.99240000000003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873.57000000000016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1928.34</v>
      </c>
      <c r="C49" s="44">
        <v>1612.16</v>
      </c>
      <c r="D49" s="44">
        <v>3007.58</v>
      </c>
      <c r="E49" s="44">
        <v>924.38</v>
      </c>
      <c r="F49" s="44">
        <v>1879.34</v>
      </c>
      <c r="G49" s="44">
        <v>1472.97</v>
      </c>
      <c r="H49" s="44">
        <v>1298.3499999999999</v>
      </c>
      <c r="I49" s="44">
        <v>1951.42</v>
      </c>
      <c r="J49" s="44">
        <v>2778.59</v>
      </c>
      <c r="K49" s="44">
        <v>1650.83</v>
      </c>
      <c r="L49" s="44">
        <v>697.23</v>
      </c>
      <c r="M49" s="45">
        <v>300.77999999999997</v>
      </c>
      <c r="N49" s="45">
        <v>498.49</v>
      </c>
      <c r="O49" s="45">
        <v>168.16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20168.62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171.37</v>
      </c>
      <c r="C53" s="44">
        <v>273.35000000000002</v>
      </c>
      <c r="D53" s="44">
        <v>332.22</v>
      </c>
      <c r="E53" s="44">
        <v>627.85</v>
      </c>
      <c r="F53" s="44">
        <v>338.73</v>
      </c>
      <c r="G53" s="44">
        <v>248.4</v>
      </c>
      <c r="H53" s="44">
        <v>552.36</v>
      </c>
      <c r="I53" s="44"/>
      <c r="J53" s="44"/>
      <c r="K53" s="44"/>
      <c r="L53" s="44"/>
      <c r="M53" s="45"/>
      <c r="N53" s="45"/>
      <c r="O53" s="45">
        <v>55.56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2599.84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135.4</v>
      </c>
      <c r="D55" s="44">
        <v>494.85</v>
      </c>
      <c r="E55" s="44">
        <v>816.53</v>
      </c>
      <c r="F55" s="44">
        <v>190</v>
      </c>
      <c r="G55" s="44"/>
      <c r="H55" s="44">
        <v>27.48</v>
      </c>
      <c r="I55" s="44">
        <v>624.83000000000004</v>
      </c>
      <c r="J55" s="44">
        <v>545.21</v>
      </c>
      <c r="K55" s="44">
        <v>427.83</v>
      </c>
      <c r="L55" s="44"/>
      <c r="M55" s="45">
        <v>179.84</v>
      </c>
      <c r="N55" s="45">
        <v>45.62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3487.59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2773.17</v>
      </c>
      <c r="C64" s="53">
        <f t="shared" ref="C64:AG64" si="61">+C15+C23+C31+C39+C47+C48+C49+C50+C51+C52+C53+C54+C55+C56+C57+C58+C59+C60+C61+C62+C63</f>
        <v>3743.7772000000004</v>
      </c>
      <c r="D64" s="53">
        <f t="shared" si="61"/>
        <v>6285.5300000000007</v>
      </c>
      <c r="E64" s="53">
        <f t="shared" si="61"/>
        <v>4163.5540000000001</v>
      </c>
      <c r="F64" s="53">
        <f t="shared" si="61"/>
        <v>5321.6956000000009</v>
      </c>
      <c r="G64" s="53">
        <f t="shared" si="61"/>
        <v>4130.0899999999992</v>
      </c>
      <c r="H64" s="53">
        <f t="shared" si="61"/>
        <v>3565.7260000000001</v>
      </c>
      <c r="I64" s="53">
        <f t="shared" si="61"/>
        <v>4346.5224000000007</v>
      </c>
      <c r="J64" s="53">
        <f t="shared" si="61"/>
        <v>3469.8</v>
      </c>
      <c r="K64" s="53">
        <f t="shared" si="61"/>
        <v>2233.66</v>
      </c>
      <c r="L64" s="53">
        <f t="shared" si="61"/>
        <v>838.73</v>
      </c>
      <c r="M64" s="53">
        <f t="shared" si="61"/>
        <v>486.12</v>
      </c>
      <c r="N64" s="53">
        <f t="shared" si="61"/>
        <v>568.61</v>
      </c>
      <c r="O64" s="53">
        <f t="shared" si="61"/>
        <v>328.32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42255.30520000001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1 N</v>
      </c>
      <c r="F66" s="55" t="str">
        <f t="shared" si="62"/>
        <v>CAJA 2 N</v>
      </c>
      <c r="G66" s="55" t="str">
        <f t="shared" si="62"/>
        <v>CAJA 3 N</v>
      </c>
      <c r="H66" s="55" t="str">
        <f t="shared" si="62"/>
        <v>CAJA 4 N</v>
      </c>
      <c r="I66" s="55" t="str">
        <f t="shared" si="62"/>
        <v>CAJA 5 N</v>
      </c>
      <c r="J66" s="55" t="str">
        <f t="shared" si="62"/>
        <v>CAJA 6 N</v>
      </c>
      <c r="K66" s="55" t="str">
        <f t="shared" si="62"/>
        <v>CAJA 7 N</v>
      </c>
      <c r="L66" s="55" t="str">
        <f t="shared" si="62"/>
        <v>CAJA 8 N</v>
      </c>
      <c r="M66" s="55" t="str">
        <f t="shared" si="62"/>
        <v>CAJA 9 N</v>
      </c>
      <c r="N66" s="55" t="str">
        <f t="shared" si="62"/>
        <v>CAJA 12 N</v>
      </c>
      <c r="O66" s="55" t="str">
        <f t="shared" si="62"/>
        <v>CAJA 14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2771.16</v>
      </c>
      <c r="C67" s="57">
        <f t="shared" ref="C67:L67" si="63">C12</f>
        <v>3742.44</v>
      </c>
      <c r="D67" s="57">
        <f t="shared" si="63"/>
        <v>6266.36</v>
      </c>
      <c r="E67" s="57">
        <f t="shared" si="63"/>
        <v>4163.46</v>
      </c>
      <c r="F67" s="57">
        <f t="shared" si="63"/>
        <v>5321.5</v>
      </c>
      <c r="G67" s="57">
        <f t="shared" si="63"/>
        <v>4128.3999999999996</v>
      </c>
      <c r="H67" s="57">
        <f t="shared" si="63"/>
        <v>3565.01</v>
      </c>
      <c r="I67" s="57">
        <f t="shared" si="63"/>
        <v>4343.04</v>
      </c>
      <c r="J67" s="57">
        <f t="shared" si="63"/>
        <v>3468.92</v>
      </c>
      <c r="K67" s="57">
        <f t="shared" si="63"/>
        <v>2239.25</v>
      </c>
      <c r="L67" s="57">
        <f t="shared" si="63"/>
        <v>837.63</v>
      </c>
      <c r="M67" s="57">
        <f t="shared" ref="M67:AG67" si="64">M12</f>
        <v>485.65</v>
      </c>
      <c r="N67" s="57">
        <f t="shared" si="64"/>
        <v>570.45000000000005</v>
      </c>
      <c r="O67" s="57">
        <f t="shared" si="64"/>
        <v>328.25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42231.519999999997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2771.16</v>
      </c>
      <c r="C69" s="59">
        <f t="shared" ref="C69:L69" si="67">+C67+C68</f>
        <v>3742.44</v>
      </c>
      <c r="D69" s="59">
        <f t="shared" si="67"/>
        <v>6266.36</v>
      </c>
      <c r="E69" s="59">
        <f t="shared" si="67"/>
        <v>4163.46</v>
      </c>
      <c r="F69" s="59">
        <f t="shared" si="67"/>
        <v>5321.5</v>
      </c>
      <c r="G69" s="59">
        <f t="shared" si="67"/>
        <v>4128.3999999999996</v>
      </c>
      <c r="H69" s="59">
        <f t="shared" si="67"/>
        <v>3565.01</v>
      </c>
      <c r="I69" s="59">
        <f t="shared" si="67"/>
        <v>4343.04</v>
      </c>
      <c r="J69" s="59">
        <f t="shared" si="67"/>
        <v>3468.92</v>
      </c>
      <c r="K69" s="59">
        <f t="shared" si="67"/>
        <v>2239.25</v>
      </c>
      <c r="L69" s="59">
        <f t="shared" si="67"/>
        <v>837.63</v>
      </c>
      <c r="M69" s="59">
        <f t="shared" ref="M69:AG69" si="68">+M67+M68</f>
        <v>485.65</v>
      </c>
      <c r="N69" s="59">
        <f t="shared" si="68"/>
        <v>570.45000000000005</v>
      </c>
      <c r="O69" s="59">
        <f t="shared" si="68"/>
        <v>328.25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42231.519999999997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2.0100000000002183</v>
      </c>
      <c r="C70" s="57">
        <f t="shared" si="69"/>
        <v>1.3372000000003936</v>
      </c>
      <c r="D70" s="57">
        <f t="shared" si="69"/>
        <v>19.170000000000982</v>
      </c>
      <c r="E70" s="57">
        <f t="shared" si="69"/>
        <v>9.4000000000050932E-2</v>
      </c>
      <c r="F70" s="57">
        <f t="shared" si="69"/>
        <v>0.19560000000092259</v>
      </c>
      <c r="G70" s="57">
        <f t="shared" si="69"/>
        <v>1.6899999999995998</v>
      </c>
      <c r="H70" s="57">
        <f t="shared" si="69"/>
        <v>0.7159999999998945</v>
      </c>
      <c r="I70" s="57">
        <f t="shared" si="69"/>
        <v>3.48240000000078</v>
      </c>
      <c r="J70" s="57">
        <f t="shared" si="69"/>
        <v>0.88000000000010914</v>
      </c>
      <c r="K70" s="57">
        <f t="shared" si="69"/>
        <v>-5.5900000000001455</v>
      </c>
      <c r="L70" s="57">
        <f t="shared" si="69"/>
        <v>1.1000000000000227</v>
      </c>
      <c r="M70" s="57">
        <f t="shared" ref="M70:AG70" si="70">+M64-M69</f>
        <v>0.47000000000002728</v>
      </c>
      <c r="N70" s="57">
        <f t="shared" si="70"/>
        <v>-1.8400000000000318</v>
      </c>
      <c r="O70" s="57">
        <f t="shared" si="70"/>
        <v>6.9999999999993179E-2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23.785200000002817</v>
      </c>
    </row>
    <row r="71" spans="1:34" ht="101.25" customHeight="1" x14ac:dyDescent="0.25">
      <c r="A71" s="77" t="s">
        <v>96</v>
      </c>
      <c r="B71" s="14"/>
      <c r="C71" s="14"/>
      <c r="D71" s="14" t="s">
        <v>128</v>
      </c>
      <c r="E71" s="14"/>
      <c r="F71" s="14"/>
      <c r="G71" s="14"/>
      <c r="H71" s="14"/>
      <c r="I71" s="14"/>
      <c r="J71" s="14"/>
      <c r="K71" s="14" t="s">
        <v>132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29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1747.04</v>
      </c>
      <c r="C12" s="26">
        <v>2044.57</v>
      </c>
      <c r="D12" s="26">
        <v>226.73</v>
      </c>
      <c r="E12" s="26">
        <v>384.04</v>
      </c>
      <c r="F12" s="26">
        <v>919.17</v>
      </c>
      <c r="G12" s="26">
        <v>584.65</v>
      </c>
      <c r="H12" s="26">
        <v>1367.45</v>
      </c>
      <c r="I12" s="26">
        <v>3130.46</v>
      </c>
      <c r="J12" s="26">
        <v>3237.32</v>
      </c>
      <c r="K12" s="26">
        <v>1856.49</v>
      </c>
      <c r="L12" s="26">
        <v>1067.19</v>
      </c>
      <c r="M12" s="26">
        <v>1584.22</v>
      </c>
      <c r="N12" s="26">
        <v>1029.3800000000001</v>
      </c>
      <c r="O12" s="26">
        <v>2941.53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22120.240000000002</v>
      </c>
      <c r="AI12" s="26">
        <v>21920.240000000002</v>
      </c>
      <c r="AJ12" s="69">
        <f>+AI12-AH12</f>
        <v>-200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6.5</v>
      </c>
      <c r="C15" s="23">
        <v>0</v>
      </c>
      <c r="D15" s="23">
        <v>11.5</v>
      </c>
      <c r="E15" s="23">
        <v>35</v>
      </c>
      <c r="F15" s="23">
        <v>56.2</v>
      </c>
      <c r="G15" s="23">
        <v>68</v>
      </c>
      <c r="H15" s="23">
        <v>0</v>
      </c>
      <c r="I15" s="23"/>
      <c r="J15" s="23"/>
      <c r="K15" s="23">
        <v>230.7</v>
      </c>
      <c r="L15" s="23">
        <v>101</v>
      </c>
      <c r="M15" s="23">
        <v>174</v>
      </c>
      <c r="N15" s="23">
        <v>53</v>
      </c>
      <c r="O15" s="23">
        <v>4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739.9</v>
      </c>
    </row>
    <row r="16" spans="1:36" s="32" customFormat="1" x14ac:dyDescent="0.25">
      <c r="A16" s="30" t="s">
        <v>20</v>
      </c>
      <c r="B16" s="31">
        <v>180</v>
      </c>
      <c r="C16" s="31">
        <v>168</v>
      </c>
      <c r="D16" s="31">
        <v>0</v>
      </c>
      <c r="E16" s="31">
        <v>0</v>
      </c>
      <c r="F16" s="31">
        <v>0</v>
      </c>
      <c r="G16" s="31">
        <v>0</v>
      </c>
      <c r="H16" s="31">
        <v>145</v>
      </c>
      <c r="I16" s="31">
        <v>454</v>
      </c>
      <c r="J16" s="31">
        <v>443</v>
      </c>
      <c r="K16" s="31"/>
      <c r="L16" s="31">
        <v>2</v>
      </c>
      <c r="M16" s="31"/>
      <c r="N16" s="31"/>
      <c r="O16" s="31">
        <v>380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1772</v>
      </c>
      <c r="AJ16" s="70"/>
    </row>
    <row r="17" spans="1:36" s="47" customFormat="1" x14ac:dyDescent="0.25">
      <c r="A17" s="46" t="s">
        <v>27</v>
      </c>
      <c r="B17" s="22">
        <f>B16*$B$8</f>
        <v>799.2</v>
      </c>
      <c r="C17" s="22">
        <f>C16*$B$8</f>
        <v>745.92000000000007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643.80000000000007</v>
      </c>
      <c r="I17" s="22">
        <f t="shared" si="2"/>
        <v>2015.7600000000002</v>
      </c>
      <c r="J17" s="22">
        <f t="shared" si="2"/>
        <v>1966.92</v>
      </c>
      <c r="K17" s="22">
        <f t="shared" si="2"/>
        <v>0</v>
      </c>
      <c r="L17" s="22">
        <f t="shared" si="2"/>
        <v>8.8800000000000008</v>
      </c>
      <c r="M17" s="22">
        <f t="shared" si="2"/>
        <v>0</v>
      </c>
      <c r="N17" s="22">
        <f t="shared" si="2"/>
        <v>0</v>
      </c>
      <c r="O17" s="22">
        <f t="shared" si="2"/>
        <v>1687.2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7867.68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180</v>
      </c>
      <c r="C22" s="20">
        <f t="shared" ref="C22:AG23" si="5">+C16+C18+C20</f>
        <v>168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145</v>
      </c>
      <c r="I22" s="20">
        <f t="shared" si="5"/>
        <v>454</v>
      </c>
      <c r="J22" s="20">
        <f t="shared" si="5"/>
        <v>443</v>
      </c>
      <c r="K22" s="20">
        <f t="shared" si="5"/>
        <v>0</v>
      </c>
      <c r="L22" s="20">
        <f t="shared" si="5"/>
        <v>2</v>
      </c>
      <c r="M22" s="20">
        <f t="shared" si="5"/>
        <v>0</v>
      </c>
      <c r="N22" s="20">
        <f t="shared" si="5"/>
        <v>0</v>
      </c>
      <c r="O22" s="20">
        <f t="shared" si="5"/>
        <v>380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1772</v>
      </c>
    </row>
    <row r="23" spans="1:36" s="47" customFormat="1" x14ac:dyDescent="0.25">
      <c r="A23" s="48" t="s">
        <v>26</v>
      </c>
      <c r="B23" s="19">
        <f>+B17+B19+B21</f>
        <v>799.2</v>
      </c>
      <c r="C23" s="19">
        <f t="shared" si="5"/>
        <v>745.92000000000007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643.80000000000007</v>
      </c>
      <c r="I23" s="19">
        <f t="shared" si="5"/>
        <v>2015.7600000000002</v>
      </c>
      <c r="J23" s="19">
        <f t="shared" si="5"/>
        <v>1966.92</v>
      </c>
      <c r="K23" s="19">
        <f t="shared" si="5"/>
        <v>0</v>
      </c>
      <c r="L23" s="19">
        <f t="shared" si="5"/>
        <v>8.8800000000000008</v>
      </c>
      <c r="M23" s="19">
        <f t="shared" si="5"/>
        <v>0</v>
      </c>
      <c r="N23" s="19">
        <f t="shared" si="5"/>
        <v>0</v>
      </c>
      <c r="O23" s="19">
        <f t="shared" si="5"/>
        <v>1687.2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7867.68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16.84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16.84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74.769600000000011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74.769600000000011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16.84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16.84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74.769600000000011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74.769600000000011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535.16999999999996</v>
      </c>
      <c r="C49" s="44">
        <v>1102.78</v>
      </c>
      <c r="D49" s="44">
        <v>177.93</v>
      </c>
      <c r="E49" s="44">
        <v>0</v>
      </c>
      <c r="F49" s="44">
        <v>863.79</v>
      </c>
      <c r="G49" s="44">
        <v>516.97</v>
      </c>
      <c r="H49" s="44">
        <v>425.77</v>
      </c>
      <c r="I49" s="44">
        <v>799.37</v>
      </c>
      <c r="J49" s="44">
        <v>922.22</v>
      </c>
      <c r="K49" s="44">
        <v>1099.22</v>
      </c>
      <c r="L49" s="44"/>
      <c r="M49" s="45">
        <v>1199.24</v>
      </c>
      <c r="N49" s="45">
        <v>959.67</v>
      </c>
      <c r="O49" s="45">
        <v>604.41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9206.5400000000009</v>
      </c>
    </row>
    <row r="50" spans="1:34" x14ac:dyDescent="0.25">
      <c r="A50" s="17" t="s">
        <v>1</v>
      </c>
      <c r="B50" s="44">
        <v>211.8</v>
      </c>
      <c r="C50" s="44"/>
      <c r="D50" s="44">
        <v>0</v>
      </c>
      <c r="E50" s="44"/>
      <c r="F50" s="44"/>
      <c r="G50" s="44"/>
      <c r="H50" s="44">
        <v>160.55000000000001</v>
      </c>
      <c r="I50" s="44"/>
      <c r="J50" s="44"/>
      <c r="K50" s="44">
        <v>91.05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463.40000000000003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204.91</v>
      </c>
      <c r="F52" s="44"/>
      <c r="G52" s="44"/>
      <c r="H52" s="44"/>
      <c r="I52" s="44"/>
      <c r="J52" s="44"/>
      <c r="K52" s="44"/>
      <c r="L52" s="44">
        <v>466.68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671.59</v>
      </c>
    </row>
    <row r="53" spans="1:34" x14ac:dyDescent="0.25">
      <c r="A53" s="17" t="s">
        <v>18</v>
      </c>
      <c r="B53" s="44">
        <v>140.05000000000001</v>
      </c>
      <c r="C53" s="44">
        <v>212.93</v>
      </c>
      <c r="D53" s="44">
        <v>37.380000000000003</v>
      </c>
      <c r="E53" s="44">
        <v>90.79</v>
      </c>
      <c r="F53" s="44">
        <v>0</v>
      </c>
      <c r="G53" s="44"/>
      <c r="H53" s="44">
        <v>116.7</v>
      </c>
      <c r="I53" s="44">
        <v>311.51</v>
      </c>
      <c r="J53" s="44">
        <v>311.62</v>
      </c>
      <c r="K53" s="44">
        <v>465.51</v>
      </c>
      <c r="L53" s="44">
        <v>413.75</v>
      </c>
      <c r="M53" s="45"/>
      <c r="N53" s="45"/>
      <c r="O53" s="45">
        <v>504.13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2604.37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85.77</v>
      </c>
      <c r="N54" s="45">
        <v>15.12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100.89</v>
      </c>
    </row>
    <row r="55" spans="1:34" x14ac:dyDescent="0.25">
      <c r="A55" s="17" t="s">
        <v>52</v>
      </c>
      <c r="B55" s="44">
        <v>6.44</v>
      </c>
      <c r="C55" s="44"/>
      <c r="D55" s="44">
        <v>0</v>
      </c>
      <c r="E55" s="44">
        <v>0</v>
      </c>
      <c r="F55" s="44"/>
      <c r="G55" s="44"/>
      <c r="H55" s="44"/>
      <c r="I55" s="44">
        <v>93.01</v>
      </c>
      <c r="J55" s="44">
        <v>109.58</v>
      </c>
      <c r="K55" s="44">
        <v>7.79</v>
      </c>
      <c r="L55" s="44"/>
      <c r="M55" s="45">
        <v>127.29</v>
      </c>
      <c r="N55" s="45"/>
      <c r="O55" s="45">
        <v>71.540000000000006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415.65000000000003</v>
      </c>
    </row>
    <row r="56" spans="1:34" x14ac:dyDescent="0.25">
      <c r="A56" s="17" t="s">
        <v>2</v>
      </c>
      <c r="B56" s="44">
        <v>49.66</v>
      </c>
      <c r="C56" s="44"/>
      <c r="D56" s="44"/>
      <c r="E56" s="44"/>
      <c r="F56" s="44"/>
      <c r="G56" s="44"/>
      <c r="H56" s="44">
        <v>41.21</v>
      </c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90.87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53.81</v>
      </c>
      <c r="F58" s="44"/>
      <c r="G58" s="44"/>
      <c r="H58" s="44"/>
      <c r="I58" s="44"/>
      <c r="J58" s="44"/>
      <c r="K58" s="44"/>
      <c r="L58" s="44">
        <v>77.19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131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1748.82</v>
      </c>
      <c r="C64" s="53">
        <f t="shared" ref="C64:AG64" si="21">+C15+C23+C31+C39+C47+C48+C49+C50+C51+C52+C53+C54+C55+C56+C57+C58+C59+C60+C61+C62+C63</f>
        <v>2061.63</v>
      </c>
      <c r="D64" s="53">
        <f t="shared" si="21"/>
        <v>226.81</v>
      </c>
      <c r="E64" s="53">
        <f t="shared" si="21"/>
        <v>384.51</v>
      </c>
      <c r="F64" s="53">
        <f t="shared" si="21"/>
        <v>919.99</v>
      </c>
      <c r="G64" s="53">
        <f t="shared" si="21"/>
        <v>584.97</v>
      </c>
      <c r="H64" s="53">
        <f t="shared" si="21"/>
        <v>1388.0300000000002</v>
      </c>
      <c r="I64" s="53">
        <f t="shared" si="21"/>
        <v>3219.6500000000005</v>
      </c>
      <c r="J64" s="53">
        <f t="shared" si="21"/>
        <v>3310.34</v>
      </c>
      <c r="K64" s="53">
        <f t="shared" si="21"/>
        <v>1894.27</v>
      </c>
      <c r="L64" s="53">
        <f t="shared" si="21"/>
        <v>1067.5</v>
      </c>
      <c r="M64" s="53">
        <f t="shared" si="21"/>
        <v>1586.3</v>
      </c>
      <c r="N64" s="53">
        <f t="shared" si="21"/>
        <v>1027.79</v>
      </c>
      <c r="O64" s="53">
        <f t="shared" si="21"/>
        <v>2946.0496000000003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22366.659599999999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1747.04</v>
      </c>
      <c r="C67" s="57">
        <f t="shared" ref="C67:L67" si="23">C12</f>
        <v>2044.57</v>
      </c>
      <c r="D67" s="57">
        <f t="shared" si="23"/>
        <v>226.73</v>
      </c>
      <c r="E67" s="57">
        <f t="shared" si="23"/>
        <v>384.04</v>
      </c>
      <c r="F67" s="57">
        <f t="shared" si="23"/>
        <v>919.17</v>
      </c>
      <c r="G67" s="57">
        <f t="shared" si="23"/>
        <v>584.65</v>
      </c>
      <c r="H67" s="57">
        <f t="shared" si="23"/>
        <v>1367.45</v>
      </c>
      <c r="I67" s="57">
        <f t="shared" si="23"/>
        <v>3130.46</v>
      </c>
      <c r="J67" s="57">
        <f t="shared" si="23"/>
        <v>3237.32</v>
      </c>
      <c r="K67" s="57">
        <f t="shared" si="23"/>
        <v>1856.49</v>
      </c>
      <c r="L67" s="57">
        <f t="shared" si="23"/>
        <v>1067.19</v>
      </c>
      <c r="M67" s="57">
        <f t="shared" si="22"/>
        <v>1584.22</v>
      </c>
      <c r="N67" s="57">
        <f t="shared" si="22"/>
        <v>1029.3800000000001</v>
      </c>
      <c r="O67" s="57">
        <f t="shared" si="22"/>
        <v>2941.53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22120.240000000002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1747.04</v>
      </c>
      <c r="C69" s="59">
        <f t="shared" ref="C69:AG69" si="25">+C67+C68</f>
        <v>2044.57</v>
      </c>
      <c r="D69" s="59">
        <f t="shared" si="25"/>
        <v>226.73</v>
      </c>
      <c r="E69" s="59">
        <f t="shared" si="25"/>
        <v>384.04</v>
      </c>
      <c r="F69" s="59">
        <f t="shared" si="25"/>
        <v>919.17</v>
      </c>
      <c r="G69" s="59">
        <f t="shared" si="25"/>
        <v>584.65</v>
      </c>
      <c r="H69" s="59">
        <f t="shared" si="25"/>
        <v>1367.45</v>
      </c>
      <c r="I69" s="59">
        <f t="shared" si="25"/>
        <v>3130.46</v>
      </c>
      <c r="J69" s="59">
        <f t="shared" si="25"/>
        <v>3237.32</v>
      </c>
      <c r="K69" s="59">
        <f t="shared" si="25"/>
        <v>1856.49</v>
      </c>
      <c r="L69" s="59">
        <f t="shared" si="25"/>
        <v>1067.19</v>
      </c>
      <c r="M69" s="59">
        <f t="shared" si="25"/>
        <v>1584.22</v>
      </c>
      <c r="N69" s="59">
        <f t="shared" si="25"/>
        <v>1029.3800000000001</v>
      </c>
      <c r="O69" s="59">
        <f t="shared" si="25"/>
        <v>2941.53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22120.240000000002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1.7799999999999727</v>
      </c>
      <c r="C70" s="57">
        <f t="shared" si="26"/>
        <v>17.060000000000173</v>
      </c>
      <c r="D70" s="57">
        <f t="shared" si="26"/>
        <v>8.0000000000012506E-2</v>
      </c>
      <c r="E70" s="57">
        <f t="shared" si="26"/>
        <v>0.46999999999997044</v>
      </c>
      <c r="F70" s="57">
        <f t="shared" si="26"/>
        <v>0.82000000000005002</v>
      </c>
      <c r="G70" s="57">
        <f t="shared" si="26"/>
        <v>0.32000000000005002</v>
      </c>
      <c r="H70" s="57">
        <f t="shared" si="26"/>
        <v>20.580000000000155</v>
      </c>
      <c r="I70" s="57">
        <f t="shared" si="26"/>
        <v>89.190000000000509</v>
      </c>
      <c r="J70" s="57">
        <f t="shared" si="26"/>
        <v>73.019999999999982</v>
      </c>
      <c r="K70" s="57">
        <f t="shared" si="26"/>
        <v>37.779999999999973</v>
      </c>
      <c r="L70" s="57">
        <f t="shared" si="26"/>
        <v>0.30999999999994543</v>
      </c>
      <c r="M70" s="57">
        <f t="shared" si="26"/>
        <v>2.0799999999999272</v>
      </c>
      <c r="N70" s="57">
        <f t="shared" si="26"/>
        <v>-1.5900000000001455</v>
      </c>
      <c r="O70" s="57">
        <f t="shared" si="26"/>
        <v>4.5196000000000822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246.41960000000066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 t="s">
        <v>124</v>
      </c>
      <c r="I71" s="14" t="s">
        <v>126</v>
      </c>
      <c r="J71" s="14" t="s">
        <v>127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E24" sqref="E2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4.4400000000000004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1158.3</v>
      </c>
      <c r="C12" s="26">
        <v>2851.45</v>
      </c>
      <c r="D12" s="26">
        <v>478.33</v>
      </c>
      <c r="E12" s="26">
        <v>292.54000000000002</v>
      </c>
      <c r="F12" s="26">
        <v>1014.91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5795.53</v>
      </c>
      <c r="AI12" s="26">
        <v>5740.65</v>
      </c>
      <c r="AJ12" s="69">
        <f>+AI12-AH12</f>
        <v>-54.880000000000109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70.7</v>
      </c>
      <c r="C15" s="23">
        <v>72.400000000000006</v>
      </c>
      <c r="D15" s="23">
        <v>47</v>
      </c>
      <c r="E15" s="23">
        <v>15</v>
      </c>
      <c r="F15" s="23">
        <v>124.5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329.6</v>
      </c>
    </row>
    <row r="16" spans="1:36" s="32" customFormat="1" x14ac:dyDescent="0.25">
      <c r="A16" s="30" t="s">
        <v>20</v>
      </c>
      <c r="B16" s="31">
        <v>101</v>
      </c>
      <c r="C16" s="31">
        <v>375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476</v>
      </c>
      <c r="AJ16" s="70"/>
    </row>
    <row r="17" spans="1:36" s="47" customFormat="1" x14ac:dyDescent="0.25">
      <c r="A17" s="46" t="s">
        <v>27</v>
      </c>
      <c r="B17" s="22">
        <f>B16*$B$8</f>
        <v>448.44000000000005</v>
      </c>
      <c r="C17" s="22">
        <f>C16*$B$8</f>
        <v>1665.0000000000002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2113.4400000000005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101</v>
      </c>
      <c r="C22" s="20">
        <f t="shared" ref="C22:AG23" si="5">+C16+C18+C20</f>
        <v>375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476</v>
      </c>
    </row>
    <row r="23" spans="1:36" s="47" customFormat="1" x14ac:dyDescent="0.25">
      <c r="A23" s="48" t="s">
        <v>26</v>
      </c>
      <c r="B23" s="19">
        <f>+B17+B19+B21</f>
        <v>448.44000000000005</v>
      </c>
      <c r="C23" s="19">
        <f t="shared" si="5"/>
        <v>1665.0000000000002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2113.4400000000005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516.12</v>
      </c>
      <c r="C49" s="44">
        <v>790.67</v>
      </c>
      <c r="D49" s="44">
        <v>255.51</v>
      </c>
      <c r="E49" s="44">
        <v>149.36000000000001</v>
      </c>
      <c r="F49" s="44">
        <v>651.78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2363.4399999999996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111.85</v>
      </c>
      <c r="C53" s="44">
        <v>261.14</v>
      </c>
      <c r="D53" s="44">
        <v>175.35</v>
      </c>
      <c r="E53" s="44">
        <v>127.26</v>
      </c>
      <c r="F53" s="44">
        <v>238.43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914.03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14.51</v>
      </c>
      <c r="C55" s="44">
        <v>68.59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83.100000000000009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1161.6200000000001</v>
      </c>
      <c r="C64" s="53">
        <f t="shared" ref="C64:AG64" si="21">+C15+C23+C31+C39+C47+C48+C49+C50+C51+C52+C53+C54+C55+C56+C57+C58+C59+C60+C61+C62+C63</f>
        <v>2857.8</v>
      </c>
      <c r="D64" s="53">
        <f t="shared" si="21"/>
        <v>477.86</v>
      </c>
      <c r="E64" s="53">
        <f t="shared" si="21"/>
        <v>291.62</v>
      </c>
      <c r="F64" s="53">
        <f t="shared" si="21"/>
        <v>1014.71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5803.61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1158.3</v>
      </c>
      <c r="C67" s="57">
        <f t="shared" ref="C67:L67" si="23">C12</f>
        <v>2851.45</v>
      </c>
      <c r="D67" s="57">
        <f t="shared" si="23"/>
        <v>478.33</v>
      </c>
      <c r="E67" s="57">
        <f t="shared" si="23"/>
        <v>292.54000000000002</v>
      </c>
      <c r="F67" s="57">
        <f t="shared" si="23"/>
        <v>1014.91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5795.53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1158.3</v>
      </c>
      <c r="C69" s="59">
        <f t="shared" ref="C69:AG69" si="25">+C67+C68</f>
        <v>2851.45</v>
      </c>
      <c r="D69" s="59">
        <f t="shared" si="25"/>
        <v>478.33</v>
      </c>
      <c r="E69" s="59">
        <f t="shared" si="25"/>
        <v>292.54000000000002</v>
      </c>
      <c r="F69" s="59">
        <f t="shared" si="25"/>
        <v>1014.91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5795.53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3.3200000000001637</v>
      </c>
      <c r="C70" s="57">
        <f t="shared" si="26"/>
        <v>6.3500000000003638</v>
      </c>
      <c r="D70" s="57">
        <f t="shared" si="26"/>
        <v>-0.46999999999997044</v>
      </c>
      <c r="E70" s="57">
        <f t="shared" si="26"/>
        <v>-0.92000000000001592</v>
      </c>
      <c r="F70" s="57">
        <f t="shared" si="26"/>
        <v>-0.19999999999993179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8.0800000000006094</v>
      </c>
    </row>
    <row r="71" spans="1:34" ht="95.25" customHeight="1" x14ac:dyDescent="0.25">
      <c r="A71" s="77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2858.2</v>
      </c>
      <c r="C12" s="26">
        <v>2624.28</v>
      </c>
      <c r="D12" s="26">
        <v>1004.25</v>
      </c>
      <c r="E12" s="26">
        <v>1651.35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8138.08</v>
      </c>
      <c r="AI12" s="26">
        <v>8103.43</v>
      </c>
      <c r="AJ12" s="69">
        <f>+AI12-AH12</f>
        <v>-34.649999999999636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333.2</v>
      </c>
      <c r="C15" s="23">
        <v>409.5</v>
      </c>
      <c r="D15" s="23">
        <v>51.5</v>
      </c>
      <c r="E15" s="23">
        <v>253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1047.2</v>
      </c>
    </row>
    <row r="16" spans="1:36" s="32" customFormat="1" x14ac:dyDescent="0.25">
      <c r="A16" s="30" t="s">
        <v>20</v>
      </c>
      <c r="B16" s="31">
        <v>140</v>
      </c>
      <c r="C16" s="31">
        <v>143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283</v>
      </c>
      <c r="AJ16" s="70"/>
    </row>
    <row r="17" spans="1:36" s="47" customFormat="1" x14ac:dyDescent="0.25">
      <c r="A17" s="46" t="s">
        <v>27</v>
      </c>
      <c r="B17" s="22">
        <f>B16*$B$8</f>
        <v>621.6</v>
      </c>
      <c r="C17" s="22">
        <f>C16*$B$8</f>
        <v>634.92000000000007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1256.52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143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283</v>
      </c>
    </row>
    <row r="23" spans="1:36" s="47" customFormat="1" x14ac:dyDescent="0.25">
      <c r="A23" s="48" t="s">
        <v>26</v>
      </c>
      <c r="B23" s="19">
        <f>+B17+B19+B21</f>
        <v>621.6</v>
      </c>
      <c r="C23" s="19">
        <f t="shared" si="5"/>
        <v>634.92000000000007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1256.52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7.55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7.55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33.522000000000006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33.522000000000006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7.55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7.55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33.522000000000006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33.522000000000006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1085.8499999999999</v>
      </c>
      <c r="C49" s="44">
        <v>850.37</v>
      </c>
      <c r="D49" s="44">
        <v>597.34</v>
      </c>
      <c r="E49" s="44">
        <v>711.05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3244.6099999999997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820.78</v>
      </c>
      <c r="C53" s="44">
        <v>694.37</v>
      </c>
      <c r="D53" s="44">
        <v>356.09</v>
      </c>
      <c r="E53" s="44">
        <v>669.31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2540.5500000000002</v>
      </c>
    </row>
    <row r="54" spans="1:34" x14ac:dyDescent="0.25">
      <c r="A54" s="17" t="s">
        <v>114</v>
      </c>
      <c r="B54" s="44"/>
      <c r="C54" s="44"/>
      <c r="D54" s="44"/>
      <c r="E54" s="44">
        <v>19.39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19.39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2861.43</v>
      </c>
      <c r="C64" s="53">
        <f t="shared" ref="C64:AG64" si="21">+C15+C23+C31+C39+C47+C48+C49+C50+C51+C52+C53+C54+C55+C56+C57+C58+C59+C60+C61+C62+C63</f>
        <v>2622.6819999999998</v>
      </c>
      <c r="D64" s="53">
        <f t="shared" si="21"/>
        <v>1004.9300000000001</v>
      </c>
      <c r="E64" s="53">
        <f t="shared" si="21"/>
        <v>1652.75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8141.7919999999995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2858.2</v>
      </c>
      <c r="C67" s="57">
        <f t="shared" ref="C67:L67" si="23">C12</f>
        <v>2624.28</v>
      </c>
      <c r="D67" s="57">
        <f t="shared" si="23"/>
        <v>1004.25</v>
      </c>
      <c r="E67" s="57">
        <f t="shared" si="23"/>
        <v>1651.35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8138.08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2858.2</v>
      </c>
      <c r="C69" s="59">
        <f t="shared" ref="C69:AG69" si="25">+C67+C68</f>
        <v>2624.28</v>
      </c>
      <c r="D69" s="59">
        <f t="shared" si="25"/>
        <v>1004.25</v>
      </c>
      <c r="E69" s="59">
        <f t="shared" si="25"/>
        <v>1651.35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8138.08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3.2300000000000182</v>
      </c>
      <c r="C70" s="57">
        <f t="shared" si="26"/>
        <v>-1.5980000000004111</v>
      </c>
      <c r="D70" s="57">
        <f t="shared" si="26"/>
        <v>0.68000000000006366</v>
      </c>
      <c r="E70" s="57">
        <f t="shared" si="26"/>
        <v>1.4000000000000909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3.7119999999997617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4" activePane="bottomRight" state="frozen"/>
      <selection pane="topRight" activeCell="B1" sqref="B1"/>
      <selection pane="bottomLeft" activeCell="A5" sqref="A5"/>
      <selection pane="bottomRight" activeCell="C71" sqref="C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672.3</v>
      </c>
      <c r="C12" s="26">
        <v>966.7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1639</v>
      </c>
      <c r="AI12" s="26">
        <v>1625.86</v>
      </c>
      <c r="AJ12" s="69">
        <f>+AI12-AH12</f>
        <v>-13.1400000000001</v>
      </c>
    </row>
    <row r="13" spans="1:36" ht="19.5" customHeight="1" x14ac:dyDescent="0.25">
      <c r="A13" s="25" t="s">
        <v>117</v>
      </c>
      <c r="B13" s="26">
        <v>18</v>
      </c>
      <c r="C13" s="26">
        <v>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25</v>
      </c>
      <c r="AI13" s="26"/>
      <c r="AJ13" s="69">
        <f>+AI13-AH13</f>
        <v>-25</v>
      </c>
    </row>
    <row r="14" spans="1:36" ht="19.5" customHeight="1" x14ac:dyDescent="0.25">
      <c r="A14" s="25" t="s">
        <v>118</v>
      </c>
      <c r="B14" s="26"/>
      <c r="C14" s="26">
        <v>3.12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3.12</v>
      </c>
      <c r="AI14" s="26"/>
      <c r="AJ14" s="69">
        <f>+AI14-AH14</f>
        <v>-3.12</v>
      </c>
    </row>
    <row r="15" spans="1:36" x14ac:dyDescent="0.25">
      <c r="A15" s="13" t="s">
        <v>0</v>
      </c>
      <c r="B15" s="23">
        <v>13</v>
      </c>
      <c r="C15" s="23">
        <v>19.5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32.5</v>
      </c>
    </row>
    <row r="16" spans="1:36" s="32" customFormat="1" x14ac:dyDescent="0.25">
      <c r="A16" s="30" t="s">
        <v>20</v>
      </c>
      <c r="B16" s="31">
        <v>58</v>
      </c>
      <c r="C16" s="31">
        <v>43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101</v>
      </c>
      <c r="AJ16" s="70"/>
    </row>
    <row r="17" spans="1:36" s="47" customFormat="1" x14ac:dyDescent="0.25">
      <c r="A17" s="46" t="s">
        <v>27</v>
      </c>
      <c r="B17" s="22">
        <f>B16*$B$8</f>
        <v>257.52000000000004</v>
      </c>
      <c r="C17" s="22">
        <f>C16*$B$8</f>
        <v>190.92000000000002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448.44000000000005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58</v>
      </c>
      <c r="C22" s="20">
        <f t="shared" ref="C22:AG23" si="5">+C16+C18+C20</f>
        <v>43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101</v>
      </c>
    </row>
    <row r="23" spans="1:36" s="47" customFormat="1" x14ac:dyDescent="0.25">
      <c r="A23" s="48" t="s">
        <v>26</v>
      </c>
      <c r="B23" s="19">
        <f>+B17+B19+B21</f>
        <v>257.52000000000004</v>
      </c>
      <c r="C23" s="19">
        <f t="shared" si="5"/>
        <v>190.92000000000002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448.44000000000005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6.36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6.36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28.238400000000002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28.238400000000002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6.36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6.36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28.238400000000002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28.238400000000002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f>35.25+361.55</f>
        <v>396.8</v>
      </c>
      <c r="C49" s="44">
        <v>655.43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1052.23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21.72</v>
      </c>
      <c r="C53" s="44">
        <v>53.47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75.19</v>
      </c>
    </row>
    <row r="54" spans="1:34" x14ac:dyDescent="0.25">
      <c r="A54" s="17" t="s">
        <v>114</v>
      </c>
      <c r="B54" s="44"/>
      <c r="C54" s="44">
        <v>14.2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14.2</v>
      </c>
    </row>
    <row r="55" spans="1:34" x14ac:dyDescent="0.25">
      <c r="A55" s="17" t="s">
        <v>52</v>
      </c>
      <c r="B55" s="44"/>
      <c r="C55" s="44">
        <v>16.420000000000002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16.420000000000002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689.04000000000008</v>
      </c>
      <c r="C64" s="53">
        <f t="shared" ref="C64:AG64" si="21">+C15+C23+C31+C39+C47+C48+C49+C50+C51+C52+C53+C54+C55+C56+C57+C58+C59+C60+C61+C62+C63</f>
        <v>978.17840000000001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1667.2184000000002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672.3</v>
      </c>
      <c r="C67" s="57">
        <f t="shared" ref="C67:L67" si="23">C12</f>
        <v>966.7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1639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10.120000000000001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28.12</v>
      </c>
    </row>
    <row r="69" spans="1:34" s="47" customFormat="1" x14ac:dyDescent="0.25">
      <c r="A69" s="58" t="s">
        <v>94</v>
      </c>
      <c r="B69" s="59">
        <f>+B67+B68</f>
        <v>690.3</v>
      </c>
      <c r="C69" s="59">
        <f t="shared" ref="C69:AG69" si="25">+C67+C68</f>
        <v>976.82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1667.12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-1.2599999999998772</v>
      </c>
      <c r="C70" s="57">
        <f t="shared" si="26"/>
        <v>1.3583999999999605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9.840000000008331E-2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658.22</v>
      </c>
      <c r="C12" s="26">
        <v>1052.6300000000001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1710.8500000000001</v>
      </c>
      <c r="AI12" s="26">
        <v>1710.85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64</v>
      </c>
      <c r="C16" s="31">
        <v>121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185</v>
      </c>
      <c r="AJ16" s="70"/>
    </row>
    <row r="17" spans="1:36" s="47" customFormat="1" x14ac:dyDescent="0.25">
      <c r="A17" s="46" t="s">
        <v>27</v>
      </c>
      <c r="B17" s="22">
        <f>B16*$B$8</f>
        <v>282.88</v>
      </c>
      <c r="C17" s="22">
        <f>C16*$B$8</f>
        <v>534.81999999999994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817.69999999999993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64</v>
      </c>
      <c r="C22" s="20">
        <f t="shared" ref="C22:AG23" si="5">+C16+C18+C20</f>
        <v>121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185</v>
      </c>
    </row>
    <row r="23" spans="1:36" s="47" customFormat="1" x14ac:dyDescent="0.25">
      <c r="A23" s="48" t="s">
        <v>26</v>
      </c>
      <c r="B23" s="19">
        <f>+B17+B19+B21</f>
        <v>282.88</v>
      </c>
      <c r="C23" s="19">
        <f t="shared" si="5"/>
        <v>534.81999999999994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817.69999999999993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286.81</v>
      </c>
      <c r="C49" s="44">
        <v>313.12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599.93000000000006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91.49</v>
      </c>
      <c r="C53" s="44">
        <v>114.25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205.74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44.2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44.2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661.18000000000006</v>
      </c>
      <c r="C64" s="53">
        <f t="shared" ref="C64:AG64" si="21">+C15+C23+C31+C39+C47+C48+C49+C50+C51+C52+C53+C54+C55+C56+C57+C58+C59+C60+C61+C62+C63</f>
        <v>1006.39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1667.5700000000002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658.22</v>
      </c>
      <c r="C67" s="57">
        <f t="shared" ref="C67:L67" si="23">C12</f>
        <v>1052.6300000000001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1710.8500000000001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658.22</v>
      </c>
      <c r="C69" s="59">
        <f t="shared" ref="C69:AG69" si="25">+C67+C68</f>
        <v>1052.6300000000001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1710.8500000000001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2.9600000000000364</v>
      </c>
      <c r="C70" s="57">
        <f t="shared" si="26"/>
        <v>-46.240000000000123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-43.280000000000086</v>
      </c>
    </row>
    <row r="71" spans="1:34" ht="96" customHeight="1" x14ac:dyDescent="0.25">
      <c r="A71" s="77" t="s">
        <v>96</v>
      </c>
      <c r="B71" s="14" t="s">
        <v>129</v>
      </c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1" sqref="B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56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2688.76</v>
      </c>
      <c r="C12" s="26">
        <v>745.03</v>
      </c>
      <c r="D12" s="26">
        <v>1829.59</v>
      </c>
      <c r="E12" s="26">
        <v>766.96</v>
      </c>
      <c r="F12" s="26">
        <v>1858.22</v>
      </c>
      <c r="G12" s="26">
        <v>2115.42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10003.98</v>
      </c>
      <c r="AI12" s="26">
        <v>9938.8700000000008</v>
      </c>
      <c r="AJ12" s="69">
        <f>+AI12-AH12</f>
        <v>-65.109999999998763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457</v>
      </c>
      <c r="C15" s="23">
        <v>31</v>
      </c>
      <c r="D15" s="23">
        <v>210</v>
      </c>
      <c r="E15" s="23">
        <v>76</v>
      </c>
      <c r="F15" s="23">
        <v>274</v>
      </c>
      <c r="G15" s="23">
        <v>300.7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1348.7</v>
      </c>
    </row>
    <row r="16" spans="1:36" s="32" customFormat="1" x14ac:dyDescent="0.25">
      <c r="A16" s="30" t="s">
        <v>20</v>
      </c>
      <c r="B16" s="31">
        <v>209</v>
      </c>
      <c r="C16" s="31">
        <v>67</v>
      </c>
      <c r="D16" s="31">
        <v>53</v>
      </c>
      <c r="E16" s="31"/>
      <c r="F16" s="31">
        <v>141</v>
      </c>
      <c r="G16" s="31">
        <v>77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547</v>
      </c>
      <c r="AJ16" s="70"/>
    </row>
    <row r="17" spans="1:36" s="47" customFormat="1" x14ac:dyDescent="0.25">
      <c r="A17" s="46" t="s">
        <v>27</v>
      </c>
      <c r="B17" s="22">
        <f>B16*$B$8</f>
        <v>927.96</v>
      </c>
      <c r="C17" s="22">
        <f>C16*$B$8</f>
        <v>297.48</v>
      </c>
      <c r="D17" s="22">
        <f t="shared" ref="D17:AG17" si="2">D16*$B$8</f>
        <v>235.32000000000002</v>
      </c>
      <c r="E17" s="22">
        <f t="shared" si="2"/>
        <v>0</v>
      </c>
      <c r="F17" s="22">
        <f t="shared" si="2"/>
        <v>626.04000000000008</v>
      </c>
      <c r="G17" s="22">
        <f t="shared" si="2"/>
        <v>341.88000000000005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2428.6800000000003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209</v>
      </c>
      <c r="C22" s="20">
        <f t="shared" ref="C22:AG23" si="5">+C16+C18+C20</f>
        <v>67</v>
      </c>
      <c r="D22" s="20">
        <f t="shared" si="5"/>
        <v>53</v>
      </c>
      <c r="E22" s="20">
        <f t="shared" si="5"/>
        <v>0</v>
      </c>
      <c r="F22" s="20">
        <f t="shared" si="5"/>
        <v>141</v>
      </c>
      <c r="G22" s="20">
        <f t="shared" si="5"/>
        <v>77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547</v>
      </c>
    </row>
    <row r="23" spans="1:36" s="47" customFormat="1" x14ac:dyDescent="0.25">
      <c r="A23" s="48" t="s">
        <v>26</v>
      </c>
      <c r="B23" s="19">
        <f>+B17+B19+B21</f>
        <v>927.96</v>
      </c>
      <c r="C23" s="19">
        <f t="shared" si="5"/>
        <v>297.48</v>
      </c>
      <c r="D23" s="19">
        <f t="shared" si="5"/>
        <v>235.32000000000002</v>
      </c>
      <c r="E23" s="19">
        <f t="shared" si="5"/>
        <v>0</v>
      </c>
      <c r="F23" s="19">
        <f t="shared" si="5"/>
        <v>626.04000000000008</v>
      </c>
      <c r="G23" s="19">
        <f t="shared" si="5"/>
        <v>341.88000000000005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2428.6800000000003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1052.45</v>
      </c>
      <c r="C49" s="44"/>
      <c r="D49" s="44"/>
      <c r="E49" s="44">
        <v>691.35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1743.8000000000002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373.76</v>
      </c>
      <c r="D52" s="44">
        <v>1087.57</v>
      </c>
      <c r="E52" s="44"/>
      <c r="F52" s="44">
        <v>749.91</v>
      </c>
      <c r="G52" s="44">
        <v>1095.3699999999999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3306.6099999999997</v>
      </c>
    </row>
    <row r="53" spans="1:34" x14ac:dyDescent="0.25">
      <c r="A53" s="17" t="s">
        <v>18</v>
      </c>
      <c r="B53" s="44">
        <v>263.69</v>
      </c>
      <c r="C53" s="44">
        <v>42.16</v>
      </c>
      <c r="D53" s="44">
        <v>290.17</v>
      </c>
      <c r="E53" s="44"/>
      <c r="F53" s="44">
        <v>209.92</v>
      </c>
      <c r="G53" s="44">
        <v>380.97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1186.9099999999999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35.270000000000003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35.270000000000003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2736.37</v>
      </c>
      <c r="C64" s="53">
        <f t="shared" ref="C64:AG64" si="21">+C15+C23+C31+C39+C47+C48+C49+C50+C51+C52+C53+C54+C55+C56+C57+C58+C59+C60+C61+C62+C63</f>
        <v>744.4</v>
      </c>
      <c r="D64" s="53">
        <f t="shared" si="21"/>
        <v>1823.06</v>
      </c>
      <c r="E64" s="53">
        <f t="shared" si="21"/>
        <v>767.35</v>
      </c>
      <c r="F64" s="53">
        <f t="shared" si="21"/>
        <v>1859.8700000000001</v>
      </c>
      <c r="G64" s="53">
        <f t="shared" si="21"/>
        <v>2118.92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10049.970000000001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2 N</v>
      </c>
      <c r="G66" s="55" t="str">
        <f t="shared" si="22"/>
        <v>CAJA 3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2688.76</v>
      </c>
      <c r="C67" s="57">
        <f t="shared" ref="C67:L67" si="23">C12</f>
        <v>745.03</v>
      </c>
      <c r="D67" s="57">
        <f t="shared" si="23"/>
        <v>1829.59</v>
      </c>
      <c r="E67" s="57">
        <f t="shared" si="23"/>
        <v>766.96</v>
      </c>
      <c r="F67" s="57">
        <f t="shared" si="23"/>
        <v>1858.22</v>
      </c>
      <c r="G67" s="57">
        <f t="shared" si="23"/>
        <v>2115.42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10003.98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2688.76</v>
      </c>
      <c r="C69" s="59">
        <f t="shared" ref="C69:AG69" si="25">+C67+C68</f>
        <v>745.03</v>
      </c>
      <c r="D69" s="59">
        <f t="shared" si="25"/>
        <v>1829.59</v>
      </c>
      <c r="E69" s="59">
        <f t="shared" si="25"/>
        <v>766.96</v>
      </c>
      <c r="F69" s="59">
        <f t="shared" si="25"/>
        <v>1858.22</v>
      </c>
      <c r="G69" s="59">
        <f t="shared" si="25"/>
        <v>2115.42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10003.98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47.609999999999673</v>
      </c>
      <c r="C70" s="57">
        <f t="shared" si="26"/>
        <v>-0.62999999999999545</v>
      </c>
      <c r="D70" s="57">
        <f t="shared" si="26"/>
        <v>-6.5299999999999727</v>
      </c>
      <c r="E70" s="57">
        <f t="shared" si="26"/>
        <v>0.38999999999998636</v>
      </c>
      <c r="F70" s="57">
        <f t="shared" si="26"/>
        <v>1.6500000000000909</v>
      </c>
      <c r="G70" s="57">
        <f t="shared" si="26"/>
        <v>3.5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45.989999999999782</v>
      </c>
    </row>
    <row r="71" spans="1:34" ht="94.5" customHeight="1" x14ac:dyDescent="0.25">
      <c r="A71" s="77" t="s">
        <v>96</v>
      </c>
      <c r="B71" s="14" t="s">
        <v>131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2022-04-25T14:48:45Z</dcterms:modified>
</cp:coreProperties>
</file>