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RAL ABRIL 2022\"/>
    </mc:Choice>
  </mc:AlternateContent>
  <bookViews>
    <workbookView xWindow="0" yWindow="0" windowWidth="15360" windowHeight="7665" firstSheet="5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AH23" i="149" s="1"/>
  <c r="F11" i="145" s="1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C69" i="146" l="1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T47" i="40" l="1"/>
  <c r="W39" i="40"/>
  <c r="AE39" i="40"/>
  <c r="AA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T64" i="40" s="1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E64" i="40" s="1"/>
  <c r="AE70" i="40" s="1"/>
  <c r="AC31" i="40"/>
  <c r="AA31" i="40"/>
  <c r="Y31" i="40"/>
  <c r="W31" i="40"/>
  <c r="U31" i="40"/>
  <c r="AH22" i="40"/>
  <c r="B10" i="145" s="1"/>
  <c r="J10" i="145" s="1"/>
  <c r="B4" i="145"/>
  <c r="J4" i="145" s="1"/>
  <c r="AD64" i="40"/>
  <c r="AD70" i="40" s="1"/>
  <c r="Z64" i="40"/>
  <c r="Z70" i="40" s="1"/>
  <c r="Y64" i="40"/>
  <c r="Y70" i="40" s="1"/>
  <c r="V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V70" i="40" l="1"/>
  <c r="H69" i="40"/>
  <c r="C69" i="40"/>
  <c r="AG64" i="40"/>
  <c r="AG70" i="40" s="1"/>
  <c r="AA64" i="40"/>
  <c r="AA70" i="40" s="1"/>
  <c r="Q39" i="40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S64" i="40" s="1"/>
  <c r="S70" i="40" s="1"/>
  <c r="R23" i="40"/>
  <c r="Q23" i="40"/>
  <c r="P23" i="40"/>
  <c r="P64" i="40" s="1"/>
  <c r="P70" i="40" s="1"/>
  <c r="O23" i="40"/>
  <c r="O64" i="40" s="1"/>
  <c r="O70" i="40" s="1"/>
  <c r="N23" i="40"/>
  <c r="M23" i="40"/>
  <c r="M64" i="40" l="1"/>
  <c r="M70" i="40" s="1"/>
  <c r="AH69" i="40"/>
  <c r="R64" i="40"/>
  <c r="R70" i="40" s="1"/>
  <c r="Q64" i="40"/>
  <c r="Q70" i="40" s="1"/>
  <c r="N64" i="40"/>
  <c r="N70" i="40" s="1"/>
  <c r="C41" i="40"/>
  <c r="D41" i="40"/>
  <c r="E41" i="40"/>
  <c r="F41" i="40"/>
  <c r="G41" i="40"/>
  <c r="G47" i="40" s="1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D39" i="40" s="1"/>
  <c r="E33" i="40"/>
  <c r="F33" i="40"/>
  <c r="F39" i="40" s="1"/>
  <c r="G33" i="40"/>
  <c r="H33" i="40"/>
  <c r="I33" i="40"/>
  <c r="J33" i="40"/>
  <c r="K33" i="40"/>
  <c r="L33" i="40"/>
  <c r="L39" i="40" s="1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G23" i="40" s="1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H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I47" i="40"/>
  <c r="K47" i="40"/>
  <c r="B38" i="40"/>
  <c r="E39" i="40" l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G64" i="40"/>
  <c r="G70" i="40" s="1"/>
  <c r="E64" i="40"/>
  <c r="E70" i="40" s="1"/>
  <c r="B23" i="40"/>
  <c r="D64" i="40" l="1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<sst xmlns="http://schemas.openxmlformats.org/spreadsheetml/2006/main" count="768" uniqueCount="140">
  <si>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</si>
  <si>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</si>
  <si>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</si>
  <si>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</si>
  <si>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</si>
  <si>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</si>
  <si>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</si>
  <si>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</si>
  <si>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</si>
  <si>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</si>
  <si>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</si>
  <si>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</si>
  <si>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</si>
  <si>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</si>
  <si>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</si>
  <si>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</si>
  <si>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</si>
  <si>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</si>
  <si>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</si>
  <si>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</si>
  <si>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</si>
  <si>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</si>
  <si>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</si>
  <si>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</si>
  <si>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</si>
  <si>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</si>
  <si>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</si>
  <si>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</si>
  <si>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</si>
  <si>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</si>
  <si>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</si>
  <si>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</si>
  <si>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</si>
  <si>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</si>
  <si>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</si>
  <si>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</si>
  <si>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</si>
  <si>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</si>
  <si>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</si>
  <si>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</si>
  <si>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</si>
  <si>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</si>
  <si>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</si>
  <si>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</si>
  <si>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</si>
  <si>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</si>
  <si>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</si>
  <si>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</si>
  <si>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</si>
  <si>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</si>
  <si>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</si>
  <si>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</si>
  <si>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</si>
  <si>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</si>
  <si>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</si>
  <si>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</si>
  <si>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</si>
  <si>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</si>
  <si>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</si>
  <si>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</si>
  <si>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</si>
  <si>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</si>
  <si>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</si>
  <si>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</si>
  <si>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</si>
  <si>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</si>
  <si>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</si>
  <si>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</si>
  <si>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</si>
  <si>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</si>
  <si>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</si>
  <si>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</si>
  <si>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</si>
  <si>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</si>
  <si>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</si>
  <si>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</si>
  <si>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</si>
  <si>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</si>
  <si>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</si>
  <si>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</si>
  <si>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</si>
  <si>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</si>
  <si>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</si>
  <si>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</si>
  <si>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</si>
  <si>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</si>
  <si>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</si>
  <si>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</si>
  <si>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</si>
  <si>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</si>
  <si>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</si>
  <si>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</si>
  <si>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</si>
  <si>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</si>
  <si>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</si>
  <si>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</si>
  <si>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</si>
  <si>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</si>
  <si>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</si>
  <si>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</si>
  <si>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</si>
  <si>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</si>
  <si>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</si>
  <si>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</si>
  <si>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</si>
  <si>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</si>
  <si>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</si>
  <si>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</si>
  <si>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</si>
  <si>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</si>
  <si>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</si>
  <si>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</si>
  <si>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</si>
  <si>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</si>
  <si>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</si>
  <si>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</si>
  <si>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</si>
  <si>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</si>
  <si>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</si>
  <si>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</si>
  <si>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</si>
  <si>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</si>
  <si>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</si>
  <si>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4.00 DE PERIODICO</t>
  </si>
  <si>
    <t>260.50F/C</t>
  </si>
  <si>
    <t>58.50F/C</t>
  </si>
  <si>
    <t>5$ NOTA A CREDITO</t>
  </si>
  <si>
    <t>SECARGO 5.00 EN EFECTIVO DE MAS</t>
  </si>
  <si>
    <t>48.00F/C</t>
  </si>
  <si>
    <t>17.00F/C</t>
  </si>
  <si>
    <t>35.00F/C</t>
  </si>
  <si>
    <t>94.80F/C</t>
  </si>
  <si>
    <t>104.00F/C</t>
  </si>
  <si>
    <t>NOTA A CREDITO 22$</t>
  </si>
  <si>
    <t>NOTA A CREDITO 6$</t>
  </si>
  <si>
    <t>50.50F/C</t>
  </si>
  <si>
    <t>25.00F/C</t>
  </si>
  <si>
    <t>88.50F/C</t>
  </si>
  <si>
    <t>7.00F/C</t>
  </si>
  <si>
    <t>72.00F/C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</si>
</sst>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73178.290000000023</v>
      </c>
      <c r="C2" s="43">
        <f>MODELO!AH12</f>
        <v>29045.390000000003</v>
      </c>
      <c r="D2" s="43">
        <f>EXQUISITECES!AH12</f>
        <v>15273.850000000002</v>
      </c>
      <c r="E2" s="43">
        <f>HOYADA!AH12</f>
        <v>8657.4699999999993</v>
      </c>
      <c r="F2" s="43">
        <f>FARMASTOP!AH12</f>
        <v>2760.63</v>
      </c>
      <c r="G2" s="43">
        <f>BOCAS!AH12</f>
        <v>4627.38</v>
      </c>
      <c r="H2" s="43">
        <f>LAGUNETICA!AH12</f>
        <v>17648.3</v>
      </c>
      <c r="I2" s="43">
        <f>SANANTONIO!AH12</f>
        <v>0</v>
      </c>
      <c r="J2" s="43">
        <f>SUM(B2:I2)</f>
        <v>151191.31000000003</v>
      </c>
    </row>
    <row r="3" spans="1:10" x14ac:dyDescent="0.25">
      <c r="A3" s="46" t="s">
        <v>0</v>
      </c>
      <c r="B3" s="43">
        <f>AUTOMERCADO!AH15</f>
        <v>1452.6000000000001</v>
      </c>
      <c r="C3" s="43">
        <f>MODELO!AH15</f>
        <v>1263.5</v>
      </c>
      <c r="D3" s="43">
        <f>EXQUISITECES!AH15</f>
        <v>648</v>
      </c>
      <c r="E3" s="43">
        <f>HOYADA!AH15</f>
        <v>893.9</v>
      </c>
      <c r="F3" s="43">
        <f>FARMASTOP!AH15</f>
        <v>0</v>
      </c>
      <c r="G3" s="43">
        <f>BOCAS!AH15</f>
        <v>97.5</v>
      </c>
      <c r="H3" s="43">
        <f>LAGUNETICA!AH15</f>
        <v>1648.6000000000001</v>
      </c>
      <c r="I3" s="43">
        <f>SANANTONIO!AH15</f>
        <v>0</v>
      </c>
      <c r="J3" s="43">
        <f t="shared" ref="J3:J52" si="0">SUM(B3:I3)</f>
        <v>6004.1</v>
      </c>
    </row>
    <row r="4" spans="1:10" x14ac:dyDescent="0.25">
      <c r="A4" s="73" t="s">
        <v>20</v>
      </c>
      <c r="B4" s="43">
        <f>AUTOMERCADO!AH16</f>
        <v>8303</v>
      </c>
      <c r="C4" s="43">
        <f>MODELO!AH16</f>
        <v>2914</v>
      </c>
      <c r="D4" s="43">
        <f>EXQUISITECES!AH16</f>
        <v>1821</v>
      </c>
      <c r="E4" s="43">
        <f>HOYADA!AH16</f>
        <v>547</v>
      </c>
      <c r="F4" s="43">
        <f>FARMASTOP!AH16</f>
        <v>183</v>
      </c>
      <c r="G4" s="43">
        <f>BOCAS!AH16</f>
        <v>649</v>
      </c>
      <c r="H4" s="43">
        <f>LAGUNETICA!AH16</f>
        <v>1705</v>
      </c>
      <c r="I4" s="43">
        <f>SANANTONIO!AH16</f>
        <v>0</v>
      </c>
      <c r="J4" s="43">
        <f t="shared" si="0"/>
        <v>16122</v>
      </c>
    </row>
    <row r="5" spans="1:10" x14ac:dyDescent="0.25">
      <c r="A5" s="46" t="s">
        <v>27</v>
      </c>
      <c r="B5" s="43">
        <f>AUTOMERCADO!AH17</f>
        <v>36865.32</v>
      </c>
      <c r="C5" s="43">
        <f>MODELO!AH17</f>
        <v>12938.160000000002</v>
      </c>
      <c r="D5" s="43">
        <f>EXQUISITECES!AH17</f>
        <v>8085.24</v>
      </c>
      <c r="E5" s="43">
        <f>HOYADA!AH17</f>
        <v>2428.6800000000003</v>
      </c>
      <c r="F5" s="43">
        <f>FARMASTOP!AH17</f>
        <v>812.52</v>
      </c>
      <c r="G5" s="43">
        <f>BOCAS!AH17</f>
        <v>2868.58</v>
      </c>
      <c r="H5" s="43">
        <f>LAGUNETICA!AH17</f>
        <v>7570.2</v>
      </c>
      <c r="I5" s="43">
        <f>SANANTONIO!AH17</f>
        <v>0</v>
      </c>
      <c r="J5" s="43">
        <f t="shared" si="0"/>
        <v>71568.7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8303</v>
      </c>
      <c r="C10" s="43">
        <f>MODELO!AH22</f>
        <v>2914</v>
      </c>
      <c r="D10" s="43">
        <f>EXQUISITECES!AH22</f>
        <v>1821</v>
      </c>
      <c r="E10" s="43">
        <f>HOYADA!AH22</f>
        <v>547</v>
      </c>
      <c r="F10" s="43">
        <f>FARMASTOP!AH22</f>
        <v>183</v>
      </c>
      <c r="G10" s="43">
        <f>BOCAS!AH22</f>
        <v>649</v>
      </c>
      <c r="H10" s="43">
        <f>LAGUNETICA!AH22</f>
        <v>1705</v>
      </c>
      <c r="I10" s="43">
        <f>SANANTONIO!AH22</f>
        <v>0</v>
      </c>
      <c r="J10" s="43">
        <f t="shared" si="0"/>
        <v>16122</v>
      </c>
    </row>
    <row r="11" spans="1:10" x14ac:dyDescent="0.25">
      <c r="A11" s="48" t="s">
        <v>26</v>
      </c>
      <c r="B11" s="43">
        <f>AUTOMERCADO!AH23</f>
        <v>36865.32</v>
      </c>
      <c r="C11" s="43">
        <f>MODELO!AH23</f>
        <v>12938.160000000002</v>
      </c>
      <c r="D11" s="43">
        <f>EXQUISITECES!AH23</f>
        <v>8085.24</v>
      </c>
      <c r="E11" s="43">
        <f>HOYADA!AH23</f>
        <v>2428.6800000000003</v>
      </c>
      <c r="F11" s="43">
        <f>FARMASTOP!AH23</f>
        <v>812.52</v>
      </c>
      <c r="G11" s="43">
        <f>BOCAS!AH23</f>
        <v>2868.58</v>
      </c>
      <c r="H11" s="43">
        <f>LAGUNETICA!AH23</f>
        <v>7570.2</v>
      </c>
      <c r="I11" s="43">
        <f>SANANTONIO!AH23</f>
        <v>0</v>
      </c>
      <c r="J11" s="43">
        <f t="shared" si="0"/>
        <v>71568.7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231.22000000000003</v>
      </c>
      <c r="C20" s="43">
        <f>MODELO!AH32</f>
        <v>12.91</v>
      </c>
      <c r="D20" s="43">
        <f>EXQUISITECES!AH32</f>
        <v>37.880000000000003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282.01000000000005</v>
      </c>
    </row>
    <row r="21" spans="1:10" x14ac:dyDescent="0.25">
      <c r="A21" s="46" t="s">
        <v>35</v>
      </c>
      <c r="B21" s="43">
        <f>AUTOMERCADO!AH33</f>
        <v>1026.6168</v>
      </c>
      <c r="C21" s="43">
        <f>MODELO!AH33</f>
        <v>57.320400000000006</v>
      </c>
      <c r="D21" s="43">
        <f>EXQUISITECES!AH33</f>
        <v>168.18720000000002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1252.1244000000002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231.22000000000003</v>
      </c>
      <c r="C26" s="43">
        <f>MODELO!AH38</f>
        <v>12.91</v>
      </c>
      <c r="D26" s="43">
        <f>EXQUISITECES!AH38</f>
        <v>37.880000000000003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282.01000000000005</v>
      </c>
    </row>
    <row r="27" spans="1:10" x14ac:dyDescent="0.25">
      <c r="A27" s="48" t="s">
        <v>42</v>
      </c>
      <c r="B27" s="43">
        <f>AUTOMERCADO!AH39</f>
        <v>1026.6168</v>
      </c>
      <c r="C27" s="43">
        <f>MODELO!AH39</f>
        <v>57.320400000000006</v>
      </c>
      <c r="D27" s="43">
        <f>EXQUISITECES!AH39</f>
        <v>168.18720000000002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1252.1244000000002</v>
      </c>
    </row>
    <row r="28" spans="1:10" x14ac:dyDescent="0.25">
      <c r="A28" s="46" t="s">
        <v>43</v>
      </c>
      <c r="B28" s="43">
        <f>AUTOMERCADO!AH40</f>
        <v>257.90000000000003</v>
      </c>
      <c r="C28" s="43">
        <f>MODELO!AH40</f>
        <v>25</v>
      </c>
      <c r="D28" s="43">
        <f>EXQUISITECES!AH40</f>
        <v>0</v>
      </c>
      <c r="E28" s="43">
        <f>HOYADA!AH40</f>
        <v>64.7</v>
      </c>
      <c r="F28" s="43">
        <f>FARMASTOP!AH40</f>
        <v>40.14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387.74</v>
      </c>
    </row>
    <row r="29" spans="1:10" x14ac:dyDescent="0.25">
      <c r="A29" s="46" t="s">
        <v>44</v>
      </c>
      <c r="B29" s="43">
        <f>AUTOMERCADO!AH41</f>
        <v>1145.076</v>
      </c>
      <c r="C29" s="43">
        <f>MODELO!AH41</f>
        <v>111.00000000000001</v>
      </c>
      <c r="D29" s="43">
        <f>EXQUISITECES!AH41</f>
        <v>0</v>
      </c>
      <c r="E29" s="43">
        <f>HOYADA!AH41</f>
        <v>287.26800000000003</v>
      </c>
      <c r="F29" s="43">
        <f>FARMASTOP!AH41</f>
        <v>178.22160000000002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1721.5656000000001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257.90000000000003</v>
      </c>
      <c r="C34" s="43">
        <f>MODELO!AH46</f>
        <v>25</v>
      </c>
      <c r="D34" s="43">
        <f>EXQUISITECES!AH46</f>
        <v>0</v>
      </c>
      <c r="E34" s="43">
        <f>HOYADA!AH46</f>
        <v>64.7</v>
      </c>
      <c r="F34" s="43">
        <f>FARMASTOP!AH46</f>
        <v>40.14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387.74</v>
      </c>
    </row>
    <row r="35" spans="1:10" x14ac:dyDescent="0.25">
      <c r="A35" s="48" t="s">
        <v>48</v>
      </c>
      <c r="B35" s="43">
        <f>AUTOMERCADO!AH47</f>
        <v>1145.076</v>
      </c>
      <c r="C35" s="43">
        <f>MODELO!AH47</f>
        <v>111.00000000000001</v>
      </c>
      <c r="D35" s="43">
        <f>EXQUISITECES!AH47</f>
        <v>0</v>
      </c>
      <c r="E35" s="43">
        <f>HOYADA!AH47</f>
        <v>287.26800000000003</v>
      </c>
      <c r="F35" s="43">
        <f>FARMASTOP!AH47</f>
        <v>178.22160000000002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1721.5656000000001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27311.61</v>
      </c>
      <c r="C37" s="43">
        <f>MODELO!AH49</f>
        <v>9006.84</v>
      </c>
      <c r="D37" s="43">
        <f>EXQUISITECES!AH49</f>
        <v>4699.71</v>
      </c>
      <c r="E37" s="43">
        <f>HOYADA!AH49</f>
        <v>3116.09</v>
      </c>
      <c r="F37" s="43">
        <f>FARMASTOP!AH49</f>
        <v>1656.6999999999998</v>
      </c>
      <c r="G37" s="43">
        <f>BOCAS!AH49</f>
        <v>1477.01</v>
      </c>
      <c r="H37" s="43">
        <f>LAGUNETICA!AH49</f>
        <v>3452.94</v>
      </c>
      <c r="I37" s="43">
        <f>SANANTONIO!AH49</f>
        <v>0</v>
      </c>
      <c r="J37" s="43">
        <f t="shared" si="0"/>
        <v>50720.9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2957.95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3807.5400000000004</v>
      </c>
      <c r="I40" s="43">
        <f>SANANTONIO!AH52</f>
        <v>0</v>
      </c>
      <c r="J40" s="43">
        <f t="shared" si="0"/>
        <v>6765.49</v>
      </c>
    </row>
    <row r="41" spans="1:10" x14ac:dyDescent="0.25">
      <c r="A41" s="74" t="s">
        <v>18</v>
      </c>
      <c r="B41" s="43">
        <f>AUTOMERCADO!AH53</f>
        <v>2909.85</v>
      </c>
      <c r="C41" s="43">
        <f>MODELO!AH53</f>
        <v>2265.9100000000003</v>
      </c>
      <c r="D41" s="43">
        <f>EXQUISITECES!AH53</f>
        <v>1488.24</v>
      </c>
      <c r="E41" s="43">
        <f>HOYADA!AH53</f>
        <v>1932.88</v>
      </c>
      <c r="F41" s="43">
        <f>FARMASTOP!AH53</f>
        <v>88.27</v>
      </c>
      <c r="G41" s="43">
        <f>BOCAS!AH53</f>
        <v>95.37</v>
      </c>
      <c r="H41" s="43">
        <f>LAGUNETICA!AH53</f>
        <v>954.32</v>
      </c>
      <c r="I41" s="43">
        <f>SANANTONIO!AH53</f>
        <v>0</v>
      </c>
      <c r="J41" s="43">
        <f t="shared" si="0"/>
        <v>9734.840000000002</v>
      </c>
    </row>
    <row r="42" spans="1:10" x14ac:dyDescent="0.25">
      <c r="A42" s="74" t="s">
        <v>114</v>
      </c>
      <c r="B42" s="43">
        <f>AUTOMERCADO!AH54</f>
        <v>26.51</v>
      </c>
      <c r="C42" s="43">
        <f>MODELO!AH54</f>
        <v>46.17</v>
      </c>
      <c r="D42" s="43">
        <f>EXQUISITECES!AH54</f>
        <v>0</v>
      </c>
      <c r="E42" s="43">
        <f>HOYADA!AH54</f>
        <v>0</v>
      </c>
      <c r="F42" s="43">
        <f>FARMASTOP!AH54</f>
        <v>22.64</v>
      </c>
      <c r="G42" s="43">
        <f>BOCAS!AH54</f>
        <v>8.84</v>
      </c>
      <c r="H42" s="43">
        <f>LAGUNETICA!AH54</f>
        <v>0</v>
      </c>
      <c r="I42" s="43">
        <f>SANANTONIO!AH54</f>
        <v>0</v>
      </c>
      <c r="J42" s="43">
        <f t="shared" si="0"/>
        <v>104.16000000000001</v>
      </c>
    </row>
    <row r="43" spans="1:10" x14ac:dyDescent="0.25">
      <c r="A43" s="74" t="s">
        <v>52</v>
      </c>
      <c r="B43" s="43">
        <f>AUTOMERCADO!AH55</f>
        <v>2779.69</v>
      </c>
      <c r="C43" s="43">
        <f>MODELO!AH55</f>
        <v>549.1629999999999</v>
      </c>
      <c r="D43" s="43">
        <f>EXQUISITECES!AH55</f>
        <v>317.11</v>
      </c>
      <c r="E43" s="43">
        <f>HOYADA!AH55</f>
        <v>7.26</v>
      </c>
      <c r="F43" s="43">
        <f>FARMASTOP!AH55</f>
        <v>95.95</v>
      </c>
      <c r="G43" s="43">
        <f>BOCAS!AH55</f>
        <v>163.76</v>
      </c>
      <c r="H43" s="43">
        <f>LAGUNETICA!AH55</f>
        <v>151.31</v>
      </c>
      <c r="I43" s="43">
        <f>SANANTONIO!AH55</f>
        <v>0</v>
      </c>
      <c r="J43" s="43">
        <f t="shared" si="0"/>
        <v>4064.2429999999999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234.66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234.66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86.97</v>
      </c>
      <c r="I47" s="43">
        <f>SANANTONIO!AH59</f>
        <v>0</v>
      </c>
      <c r="J47" s="43">
        <f t="shared" si="0"/>
        <v>86.97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73517.272800000006</v>
      </c>
      <c r="C52" s="75">
        <f>MODELO!AH64</f>
        <v>29430.6734</v>
      </c>
      <c r="D52" s="75">
        <f>EXQUISITECES!AH64</f>
        <v>15406.4872</v>
      </c>
      <c r="E52" s="75">
        <f>HOYADA!AH64</f>
        <v>8666.0779999999995</v>
      </c>
      <c r="F52" s="75">
        <f>FARMASTOP!AH64</f>
        <v>2854.3015999999998</v>
      </c>
      <c r="G52" s="75">
        <f>BOCAS!AH64</f>
        <v>4711.0599999999995</v>
      </c>
      <c r="H52" s="75">
        <f>LAGUNETICA!AH64</f>
        <v>17671.88</v>
      </c>
      <c r="I52" s="75">
        <f>SANANTONIO!AH64</f>
        <v>0</v>
      </c>
      <c r="J52" s="75">
        <f t="shared" si="0"/>
        <v>152257.75300000003</v>
      </c>
    </row>
    <row r="53" spans="1:10" x14ac:dyDescent="0.25">
      <c r="A53" s="56" t="s">
        <v>3</v>
      </c>
      <c r="B53" s="43">
        <f>B2</f>
        <v>73178.290000000023</v>
      </c>
      <c r="C53" s="43">
        <f t="shared" ref="C53:I53" si="1">C2</f>
        <v>29045.390000000003</v>
      </c>
      <c r="D53" s="43">
        <f t="shared" si="1"/>
        <v>15273.850000000002</v>
      </c>
      <c r="E53" s="43">
        <f t="shared" si="1"/>
        <v>8657.4699999999993</v>
      </c>
      <c r="F53" s="43">
        <f t="shared" si="1"/>
        <v>2760.63</v>
      </c>
      <c r="G53" s="43">
        <f t="shared" si="1"/>
        <v>4627.38</v>
      </c>
      <c r="H53" s="43">
        <f t="shared" si="1"/>
        <v>17648.3</v>
      </c>
      <c r="I53" s="43">
        <f t="shared" si="1"/>
        <v>0</v>
      </c>
      <c r="J53" s="43">
        <f>J2</f>
        <v>151191.31000000003</v>
      </c>
    </row>
    <row r="54" spans="1:10" x14ac:dyDescent="0.25">
      <c r="A54" s="58" t="s">
        <v>95</v>
      </c>
      <c r="B54" s="43">
        <f>+B52-B53</f>
        <v>338.9827999999834</v>
      </c>
      <c r="C54" s="43">
        <f t="shared" ref="C54:I54" si="2">+C52-C53</f>
        <v>385.28339999999662</v>
      </c>
      <c r="D54" s="43">
        <f t="shared" si="2"/>
        <v>132.63719999999739</v>
      </c>
      <c r="E54" s="43">
        <f t="shared" si="2"/>
        <v>8.6080000000001746</v>
      </c>
      <c r="F54" s="43">
        <f t="shared" si="2"/>
        <v>93.671599999999671</v>
      </c>
      <c r="G54" s="43">
        <f t="shared" si="2"/>
        <v>83.679999999999382</v>
      </c>
      <c r="H54" s="43">
        <f t="shared" si="2"/>
        <v>23.580000000001746</v>
      </c>
      <c r="I54" s="43">
        <f t="shared" si="2"/>
        <v>0</v>
      </c>
      <c r="J54" s="43">
        <f>+J52-J53</f>
        <v>1066.4429999999993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D49" sqref="D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67</v>
      </c>
      <c r="J11" s="5" t="s">
        <v>75</v>
      </c>
      <c r="K11" s="5" t="s">
        <v>54</v>
      </c>
      <c r="L11" s="5" t="s">
        <v>56</v>
      </c>
      <c r="M11" s="5" t="s">
        <v>58</v>
      </c>
      <c r="N11" s="5" t="s">
        <v>60</v>
      </c>
      <c r="O11" s="5" t="s">
        <v>62</v>
      </c>
      <c r="P11" s="5" t="s">
        <v>64</v>
      </c>
      <c r="Q11" s="5" t="s">
        <v>66</v>
      </c>
      <c r="R11" s="5" t="s">
        <v>68</v>
      </c>
      <c r="S11" s="5" t="s">
        <v>70</v>
      </c>
      <c r="T11" s="5" t="s">
        <v>72</v>
      </c>
      <c r="U11" s="5" t="s">
        <v>76</v>
      </c>
      <c r="V11" s="5" t="s">
        <v>80</v>
      </c>
      <c r="W11" s="5" t="s">
        <v>82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3924.74</v>
      </c>
      <c r="C12" s="26">
        <v>4791.8900000000003</v>
      </c>
      <c r="D12" s="26">
        <v>4873.93</v>
      </c>
      <c r="E12" s="26">
        <v>5598.08</v>
      </c>
      <c r="F12" s="26">
        <v>5953.78</v>
      </c>
      <c r="G12" s="26">
        <v>3835.5</v>
      </c>
      <c r="H12" s="26">
        <v>3593.21</v>
      </c>
      <c r="I12" s="26">
        <v>3220.32</v>
      </c>
      <c r="J12" s="26">
        <v>96.56</v>
      </c>
      <c r="K12" s="26">
        <v>5159.1099999999997</v>
      </c>
      <c r="L12" s="26">
        <v>4555.6899999999996</v>
      </c>
      <c r="M12" s="26">
        <v>4590.18</v>
      </c>
      <c r="N12" s="26">
        <v>5353.3</v>
      </c>
      <c r="O12" s="26">
        <v>6407.94</v>
      </c>
      <c r="P12" s="26">
        <v>2036.7</v>
      </c>
      <c r="Q12" s="26">
        <v>2511.84</v>
      </c>
      <c r="R12" s="26">
        <v>2234.4899999999998</v>
      </c>
      <c r="S12" s="26">
        <v>1899.35</v>
      </c>
      <c r="T12" s="26">
        <v>789.44</v>
      </c>
      <c r="U12" s="26">
        <v>386.52</v>
      </c>
      <c r="V12" s="26">
        <v>1303.5899999999999</v>
      </c>
      <c r="W12" s="26">
        <v>62.13</v>
      </c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73178.290000000023</v>
      </c>
      <c r="AI12" s="26">
        <v>72091.17</v>
      </c>
      <c r="AJ12" s="69">
        <f>+AI12-AH12</f>
        <v>-1087.1200000000244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13</v>
      </c>
      <c r="E15" s="23">
        <v>2.5</v>
      </c>
      <c r="F15" s="23"/>
      <c r="G15" s="23">
        <v>51.5</v>
      </c>
      <c r="H15" s="23">
        <v>16.5</v>
      </c>
      <c r="I15" s="23">
        <v>149</v>
      </c>
      <c r="J15" s="23">
        <v>14</v>
      </c>
      <c r="K15" s="23">
        <v>22.5</v>
      </c>
      <c r="L15" s="23">
        <v>82</v>
      </c>
      <c r="M15" s="23">
        <v>73.2</v>
      </c>
      <c r="N15" s="23">
        <v>15</v>
      </c>
      <c r="O15" s="23"/>
      <c r="P15" s="23">
        <v>163</v>
      </c>
      <c r="Q15" s="23">
        <v>263.7</v>
      </c>
      <c r="R15" s="23">
        <v>50.5</v>
      </c>
      <c r="S15" s="23">
        <v>153</v>
      </c>
      <c r="T15" s="23">
        <v>58.5</v>
      </c>
      <c r="U15" s="23">
        <v>142.69999999999999</v>
      </c>
      <c r="V15" s="23">
        <v>182</v>
      </c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1452.6000000000001</v>
      </c>
    </row>
    <row r="16" spans="1:36" s="32" customFormat="1" x14ac:dyDescent="0.25">
      <c r="A16" s="30" t="s">
        <v>20</v>
      </c>
      <c r="B16" s="31">
        <v>555</v>
      </c>
      <c r="C16" s="31">
        <v>829</v>
      </c>
      <c r="D16" s="31">
        <v>674</v>
      </c>
      <c r="E16" s="31">
        <v>862</v>
      </c>
      <c r="F16" s="31">
        <v>786</v>
      </c>
      <c r="G16" s="31"/>
      <c r="H16" s="31"/>
      <c r="I16" s="31"/>
      <c r="J16" s="31"/>
      <c r="K16" s="31">
        <v>884</v>
      </c>
      <c r="L16" s="31">
        <v>711</v>
      </c>
      <c r="M16" s="31">
        <v>765</v>
      </c>
      <c r="N16" s="31">
        <v>909</v>
      </c>
      <c r="O16" s="31">
        <v>1235</v>
      </c>
      <c r="P16" s="31"/>
      <c r="Q16" s="31"/>
      <c r="R16" s="31"/>
      <c r="S16" s="31"/>
      <c r="T16" s="31"/>
      <c r="U16" s="31"/>
      <c r="V16" s="31">
        <v>93</v>
      </c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8303</v>
      </c>
      <c r="AJ16" s="70"/>
    </row>
    <row r="17" spans="1:36" s="47" customFormat="1" x14ac:dyDescent="0.25">
      <c r="A17" s="46" t="s">
        <v>27</v>
      </c>
      <c r="B17" s="22">
        <f>B16*$B$8</f>
        <v>2464.2000000000003</v>
      </c>
      <c r="C17" s="22">
        <f>C16*$B$8</f>
        <v>3680.76</v>
      </c>
      <c r="D17" s="22">
        <f t="shared" ref="D17:L17" si="2">D16*$B$8</f>
        <v>2992.5600000000004</v>
      </c>
      <c r="E17" s="22">
        <f t="shared" si="2"/>
        <v>3827.28</v>
      </c>
      <c r="F17" s="22">
        <f t="shared" si="2"/>
        <v>3489.84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3924.9600000000005</v>
      </c>
      <c r="L17" s="22">
        <f t="shared" si="2"/>
        <v>3156.84</v>
      </c>
      <c r="M17" s="22">
        <f t="shared" ref="M17:R17" si="3">M16*$B$8</f>
        <v>3396.6000000000004</v>
      </c>
      <c r="N17" s="22">
        <f t="shared" si="3"/>
        <v>4035.9600000000005</v>
      </c>
      <c r="O17" s="22">
        <f t="shared" si="3"/>
        <v>5483.4000000000005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412.92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36865.32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555</v>
      </c>
      <c r="C22" s="20">
        <f t="shared" ref="C22:L22" si="11">+C16+C18+C20</f>
        <v>829</v>
      </c>
      <c r="D22" s="20">
        <f t="shared" si="11"/>
        <v>674</v>
      </c>
      <c r="E22" s="20">
        <f t="shared" si="11"/>
        <v>862</v>
      </c>
      <c r="F22" s="20">
        <f t="shared" si="11"/>
        <v>786</v>
      </c>
      <c r="G22" s="20">
        <f t="shared" si="11"/>
        <v>0</v>
      </c>
      <c r="H22" s="20">
        <f t="shared" si="11"/>
        <v>0</v>
      </c>
      <c r="I22" s="20">
        <f t="shared" si="11"/>
        <v>0</v>
      </c>
      <c r="J22" s="20">
        <f t="shared" si="11"/>
        <v>0</v>
      </c>
      <c r="K22" s="20">
        <f t="shared" si="11"/>
        <v>884</v>
      </c>
      <c r="L22" s="20">
        <f t="shared" si="11"/>
        <v>711</v>
      </c>
      <c r="M22" s="20">
        <f t="shared" ref="M22:S22" si="12">+M16+M18+M20</f>
        <v>765</v>
      </c>
      <c r="N22" s="20">
        <f t="shared" si="12"/>
        <v>909</v>
      </c>
      <c r="O22" s="20">
        <f t="shared" si="12"/>
        <v>1235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93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8303</v>
      </c>
    </row>
    <row r="23" spans="1:36" s="47" customFormat="1" x14ac:dyDescent="0.25">
      <c r="A23" s="48" t="s">
        <v>26</v>
      </c>
      <c r="B23" s="19">
        <f>+B17+B19+B21</f>
        <v>2464.2000000000003</v>
      </c>
      <c r="C23" s="19">
        <f t="shared" ref="C23:L23" si="14">+C17+C19+C21</f>
        <v>3680.76</v>
      </c>
      <c r="D23" s="19">
        <f t="shared" si="14"/>
        <v>2992.5600000000004</v>
      </c>
      <c r="E23" s="19">
        <f t="shared" si="14"/>
        <v>3827.28</v>
      </c>
      <c r="F23" s="19">
        <f t="shared" si="14"/>
        <v>3489.84</v>
      </c>
      <c r="G23" s="19">
        <f t="shared" si="14"/>
        <v>0</v>
      </c>
      <c r="H23" s="19">
        <f t="shared" si="14"/>
        <v>0</v>
      </c>
      <c r="I23" s="19">
        <f t="shared" si="14"/>
        <v>0</v>
      </c>
      <c r="J23" s="19">
        <f t="shared" si="14"/>
        <v>0</v>
      </c>
      <c r="K23" s="19">
        <f t="shared" si="14"/>
        <v>3924.9600000000005</v>
      </c>
      <c r="L23" s="19">
        <f t="shared" si="14"/>
        <v>3156.84</v>
      </c>
      <c r="M23" s="19">
        <f t="shared" ref="M23:S23" si="15">+M17+M19+M21</f>
        <v>3396.6000000000004</v>
      </c>
      <c r="N23" s="19">
        <f t="shared" si="15"/>
        <v>4035.9600000000005</v>
      </c>
      <c r="O23" s="19">
        <f t="shared" si="15"/>
        <v>5483.4000000000005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412.92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36865.32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>
        <v>103.98</v>
      </c>
      <c r="C32" s="36"/>
      <c r="D32" s="36">
        <v>45</v>
      </c>
      <c r="E32" s="36"/>
      <c r="F32" s="36"/>
      <c r="G32" s="36"/>
      <c r="H32" s="36"/>
      <c r="I32" s="36"/>
      <c r="J32" s="36"/>
      <c r="K32" s="36"/>
      <c r="L32" s="36">
        <v>82.24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231.22000000000003</v>
      </c>
    </row>
    <row r="33" spans="1:34" s="47" customFormat="1" x14ac:dyDescent="0.25">
      <c r="A33" s="46" t="s">
        <v>35</v>
      </c>
      <c r="B33" s="22">
        <f>B32*$B$8</f>
        <v>461.67120000000006</v>
      </c>
      <c r="C33" s="22">
        <f t="shared" ref="C33:L33" si="30">C32*$B$8</f>
        <v>0</v>
      </c>
      <c r="D33" s="22">
        <f t="shared" si="30"/>
        <v>199.8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365.1456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1026.6168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103.98</v>
      </c>
      <c r="C38" s="20">
        <f t="shared" ref="C38:L38" si="39">+C32+C34+C36</f>
        <v>0</v>
      </c>
      <c r="D38" s="20">
        <f t="shared" si="39"/>
        <v>45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82.24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231.22000000000003</v>
      </c>
    </row>
    <row r="39" spans="1:34" s="47" customFormat="1" x14ac:dyDescent="0.25">
      <c r="A39" s="48" t="s">
        <v>42</v>
      </c>
      <c r="B39" s="19">
        <f>+B33+B35+B37</f>
        <v>461.67120000000006</v>
      </c>
      <c r="C39" s="19">
        <f t="shared" ref="C39:L39" si="42">+C33+C35+C37</f>
        <v>0</v>
      </c>
      <c r="D39" s="19">
        <f t="shared" si="42"/>
        <v>199.8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365.1456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1026.6168</v>
      </c>
    </row>
    <row r="40" spans="1:34" x14ac:dyDescent="0.25">
      <c r="A40" s="13" t="s">
        <v>43</v>
      </c>
      <c r="B40" s="36"/>
      <c r="C40" s="36"/>
      <c r="D40" s="36">
        <v>99.41</v>
      </c>
      <c r="E40" s="36"/>
      <c r="F40" s="36">
        <v>30.96</v>
      </c>
      <c r="G40" s="36"/>
      <c r="H40" s="36"/>
      <c r="I40" s="36"/>
      <c r="J40" s="36"/>
      <c r="K40" s="36">
        <v>42.27</v>
      </c>
      <c r="L40" s="36">
        <v>9.9600000000000009</v>
      </c>
      <c r="M40" s="36">
        <v>50.5</v>
      </c>
      <c r="N40" s="36"/>
      <c r="O40" s="36">
        <v>24.8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257.90000000000003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441.38040000000001</v>
      </c>
      <c r="E41" s="22">
        <f t="shared" si="45"/>
        <v>0</v>
      </c>
      <c r="F41" s="22">
        <f t="shared" si="45"/>
        <v>137.4624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187.67880000000002</v>
      </c>
      <c r="L41" s="22">
        <f t="shared" si="45"/>
        <v>44.222400000000007</v>
      </c>
      <c r="M41" s="22">
        <f t="shared" ref="M41:R41" si="46">M40*$B$8</f>
        <v>224.22000000000003</v>
      </c>
      <c r="N41" s="22">
        <f t="shared" si="46"/>
        <v>0</v>
      </c>
      <c r="O41" s="22">
        <f t="shared" si="46"/>
        <v>110.11200000000001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1145.076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99.41</v>
      </c>
      <c r="E46" s="20">
        <f t="shared" si="54"/>
        <v>0</v>
      </c>
      <c r="F46" s="20">
        <f t="shared" si="54"/>
        <v>30.96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42.27</v>
      </c>
      <c r="L46" s="20">
        <f t="shared" si="54"/>
        <v>9.9600000000000009</v>
      </c>
      <c r="M46" s="20">
        <f t="shared" ref="M46:S46" si="55">+M40+M42+M44</f>
        <v>50.5</v>
      </c>
      <c r="N46" s="20">
        <f t="shared" si="55"/>
        <v>0</v>
      </c>
      <c r="O46" s="20">
        <f t="shared" si="55"/>
        <v>24.8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257.90000000000003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441.38040000000001</v>
      </c>
      <c r="E47" s="19">
        <f t="shared" si="57"/>
        <v>0</v>
      </c>
      <c r="F47" s="19">
        <f t="shared" si="57"/>
        <v>137.4624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187.67880000000002</v>
      </c>
      <c r="L47" s="19">
        <f t="shared" si="57"/>
        <v>44.222400000000007</v>
      </c>
      <c r="M47" s="19">
        <f t="shared" ref="M47:S47" si="58">+M41+M43+M45</f>
        <v>224.22000000000003</v>
      </c>
      <c r="N47" s="19">
        <f t="shared" si="58"/>
        <v>0</v>
      </c>
      <c r="O47" s="19">
        <f t="shared" si="58"/>
        <v>110.11200000000001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1145.076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784.37</v>
      </c>
      <c r="C49" s="44">
        <v>584.87</v>
      </c>
      <c r="D49" s="44">
        <v>1036.68</v>
      </c>
      <c r="E49" s="44">
        <v>1210.93</v>
      </c>
      <c r="F49" s="44">
        <v>2436.6999999999998</v>
      </c>
      <c r="G49" s="44">
        <v>2943.87</v>
      </c>
      <c r="H49" s="44">
        <v>3412.36</v>
      </c>
      <c r="I49" s="44">
        <v>2750.31</v>
      </c>
      <c r="J49" s="44">
        <v>82.56</v>
      </c>
      <c r="K49" s="44">
        <v>898.08</v>
      </c>
      <c r="L49" s="44">
        <v>553.78</v>
      </c>
      <c r="M49" s="45">
        <v>486.32</v>
      </c>
      <c r="N49" s="45">
        <v>731.59</v>
      </c>
      <c r="O49" s="45">
        <v>872.8</v>
      </c>
      <c r="P49" s="45">
        <v>1874.4</v>
      </c>
      <c r="Q49" s="45">
        <v>2249.04</v>
      </c>
      <c r="R49" s="45">
        <v>1576.34</v>
      </c>
      <c r="S49" s="45">
        <v>1178.56</v>
      </c>
      <c r="T49" s="45">
        <v>730.91</v>
      </c>
      <c r="U49" s="45">
        <v>244.26</v>
      </c>
      <c r="V49" s="45">
        <v>610.75</v>
      </c>
      <c r="W49" s="45">
        <v>62.13</v>
      </c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27311.61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255.06</v>
      </c>
      <c r="C53" s="44">
        <v>499.42</v>
      </c>
      <c r="D53" s="44">
        <v>189.16</v>
      </c>
      <c r="E53" s="44">
        <v>449.86</v>
      </c>
      <c r="F53" s="44"/>
      <c r="G53" s="44"/>
      <c r="H53" s="44"/>
      <c r="I53" s="44"/>
      <c r="J53" s="44"/>
      <c r="K53" s="44">
        <v>126.72</v>
      </c>
      <c r="L53" s="44">
        <v>323.2</v>
      </c>
      <c r="M53" s="45">
        <v>405.52</v>
      </c>
      <c r="N53" s="45">
        <v>572.58000000000004</v>
      </c>
      <c r="O53" s="45"/>
      <c r="P53" s="45"/>
      <c r="Q53" s="45"/>
      <c r="R53" s="45"/>
      <c r="S53" s="45"/>
      <c r="T53" s="45"/>
      <c r="U53" s="45"/>
      <c r="V53" s="45">
        <v>88.33</v>
      </c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2909.85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>
        <v>26.51</v>
      </c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26.51</v>
      </c>
    </row>
    <row r="55" spans="1:34" x14ac:dyDescent="0.25">
      <c r="A55" s="17" t="s">
        <v>52</v>
      </c>
      <c r="B55" s="44"/>
      <c r="C55" s="44">
        <v>126.51</v>
      </c>
      <c r="D55" s="44"/>
      <c r="E55" s="44">
        <v>112.76</v>
      </c>
      <c r="F55" s="44"/>
      <c r="G55" s="44">
        <v>840.37</v>
      </c>
      <c r="H55" s="44">
        <v>164.51</v>
      </c>
      <c r="I55" s="44">
        <v>321.45999999999998</v>
      </c>
      <c r="J55" s="44"/>
      <c r="K55" s="44"/>
      <c r="L55" s="44">
        <v>38.200000000000003</v>
      </c>
      <c r="M55" s="45">
        <v>8.5</v>
      </c>
      <c r="N55" s="45"/>
      <c r="O55" s="45"/>
      <c r="P55" s="45"/>
      <c r="Q55" s="45"/>
      <c r="R55" s="45">
        <v>607.63</v>
      </c>
      <c r="S55" s="45">
        <v>541.71</v>
      </c>
      <c r="T55" s="45"/>
      <c r="U55" s="45"/>
      <c r="V55" s="45">
        <v>18.04</v>
      </c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2779.69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3965.3012000000003</v>
      </c>
      <c r="C64" s="53">
        <f t="shared" ref="C64:AG64" si="61">+C15+C23+C31+C39+C47+C48+C49+C50+C51+C52+C53+C54+C55+C56+C57+C58+C59+C60+C61+C62+C63</f>
        <v>4891.5600000000004</v>
      </c>
      <c r="D64" s="53">
        <f t="shared" si="61"/>
        <v>4872.5804000000007</v>
      </c>
      <c r="E64" s="53">
        <f t="shared" si="61"/>
        <v>5603.33</v>
      </c>
      <c r="F64" s="53">
        <f t="shared" si="61"/>
        <v>6064.0023999999994</v>
      </c>
      <c r="G64" s="53">
        <f t="shared" si="61"/>
        <v>3835.74</v>
      </c>
      <c r="H64" s="53">
        <f t="shared" si="61"/>
        <v>3593.37</v>
      </c>
      <c r="I64" s="53">
        <f t="shared" si="61"/>
        <v>3220.77</v>
      </c>
      <c r="J64" s="53">
        <f t="shared" si="61"/>
        <v>96.56</v>
      </c>
      <c r="K64" s="53">
        <f t="shared" si="61"/>
        <v>5159.9388000000008</v>
      </c>
      <c r="L64" s="53">
        <f t="shared" si="61"/>
        <v>4563.3879999999999</v>
      </c>
      <c r="M64" s="53">
        <f t="shared" si="61"/>
        <v>4594.3600000000006</v>
      </c>
      <c r="N64" s="53">
        <f t="shared" si="61"/>
        <v>5355.13</v>
      </c>
      <c r="O64" s="53">
        <f t="shared" si="61"/>
        <v>6466.3120000000008</v>
      </c>
      <c r="P64" s="53">
        <f t="shared" si="61"/>
        <v>2037.4</v>
      </c>
      <c r="Q64" s="53">
        <f t="shared" si="61"/>
        <v>2512.7399999999998</v>
      </c>
      <c r="R64" s="53">
        <f t="shared" si="61"/>
        <v>2234.4699999999998</v>
      </c>
      <c r="S64" s="53">
        <f t="shared" si="61"/>
        <v>1899.78</v>
      </c>
      <c r="T64" s="53">
        <f t="shared" si="61"/>
        <v>789.41</v>
      </c>
      <c r="U64" s="53">
        <f t="shared" si="61"/>
        <v>386.96</v>
      </c>
      <c r="V64" s="53">
        <f t="shared" si="61"/>
        <v>1312.04</v>
      </c>
      <c r="W64" s="53">
        <f t="shared" si="61"/>
        <v>62.13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73517.272800000006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D</v>
      </c>
      <c r="I66" s="55" t="str">
        <f t="shared" si="62"/>
        <v>CAJA 8 D</v>
      </c>
      <c r="J66" s="55" t="str">
        <f t="shared" si="62"/>
        <v>CAJA 12 D</v>
      </c>
      <c r="K66" s="55" t="str">
        <f t="shared" si="62"/>
        <v>CAJA 1 N</v>
      </c>
      <c r="L66" s="55" t="str">
        <f t="shared" si="62"/>
        <v>CAJA 2 N</v>
      </c>
      <c r="M66" s="55" t="str">
        <f t="shared" si="62"/>
        <v>CAJA 3 N</v>
      </c>
      <c r="N66" s="55" t="str">
        <f t="shared" si="62"/>
        <v>CAJA 4 N</v>
      </c>
      <c r="O66" s="55" t="str">
        <f t="shared" si="62"/>
        <v>CAJA 5 N</v>
      </c>
      <c r="P66" s="55" t="str">
        <f t="shared" si="62"/>
        <v>CAJA 6 N</v>
      </c>
      <c r="Q66" s="55" t="str">
        <f t="shared" si="62"/>
        <v>CAJA 7 N</v>
      </c>
      <c r="R66" s="55" t="str">
        <f t="shared" si="62"/>
        <v>CAJA 8 N</v>
      </c>
      <c r="S66" s="55" t="str">
        <f t="shared" si="62"/>
        <v>CAJA 9 N</v>
      </c>
      <c r="T66" s="55" t="str">
        <f t="shared" si="62"/>
        <v>CAJA 10 N</v>
      </c>
      <c r="U66" s="55" t="str">
        <f t="shared" si="62"/>
        <v>CAJA 12 N</v>
      </c>
      <c r="V66" s="55" t="str">
        <f t="shared" si="62"/>
        <v>CAJA 14 N</v>
      </c>
      <c r="W66" s="55" t="str">
        <f t="shared" si="62"/>
        <v>CAJA 15 N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3924.74</v>
      </c>
      <c r="C67" s="57">
        <f t="shared" ref="C67:L67" si="63">C12</f>
        <v>4791.8900000000003</v>
      </c>
      <c r="D67" s="57">
        <f t="shared" si="63"/>
        <v>4873.93</v>
      </c>
      <c r="E67" s="57">
        <f t="shared" si="63"/>
        <v>5598.08</v>
      </c>
      <c r="F67" s="57">
        <f t="shared" si="63"/>
        <v>5953.78</v>
      </c>
      <c r="G67" s="57">
        <f t="shared" si="63"/>
        <v>3835.5</v>
      </c>
      <c r="H67" s="57">
        <f t="shared" si="63"/>
        <v>3593.21</v>
      </c>
      <c r="I67" s="57">
        <f t="shared" si="63"/>
        <v>3220.32</v>
      </c>
      <c r="J67" s="57">
        <f t="shared" si="63"/>
        <v>96.56</v>
      </c>
      <c r="K67" s="57">
        <f t="shared" si="63"/>
        <v>5159.1099999999997</v>
      </c>
      <c r="L67" s="57">
        <f t="shared" si="63"/>
        <v>4555.6899999999996</v>
      </c>
      <c r="M67" s="57">
        <f t="shared" ref="M67:AG67" si="64">M12</f>
        <v>4590.18</v>
      </c>
      <c r="N67" s="57">
        <f t="shared" si="64"/>
        <v>5353.3</v>
      </c>
      <c r="O67" s="57">
        <f t="shared" si="64"/>
        <v>6407.94</v>
      </c>
      <c r="P67" s="57">
        <f t="shared" si="64"/>
        <v>2036.7</v>
      </c>
      <c r="Q67" s="57">
        <f t="shared" si="64"/>
        <v>2511.84</v>
      </c>
      <c r="R67" s="57">
        <f t="shared" si="64"/>
        <v>2234.4899999999998</v>
      </c>
      <c r="S67" s="57">
        <f t="shared" si="64"/>
        <v>1899.35</v>
      </c>
      <c r="T67" s="57">
        <f t="shared" si="64"/>
        <v>789.44</v>
      </c>
      <c r="U67" s="57">
        <f t="shared" si="64"/>
        <v>386.52</v>
      </c>
      <c r="V67" s="57">
        <f t="shared" si="64"/>
        <v>1303.5899999999999</v>
      </c>
      <c r="W67" s="57">
        <f t="shared" si="64"/>
        <v>62.13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73178.290000000023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3924.74</v>
      </c>
      <c r="C69" s="59">
        <f t="shared" ref="C69:L69" si="67">+C67+C68</f>
        <v>4791.8900000000003</v>
      </c>
      <c r="D69" s="59">
        <f t="shared" si="67"/>
        <v>4873.93</v>
      </c>
      <c r="E69" s="59">
        <f t="shared" si="67"/>
        <v>5598.08</v>
      </c>
      <c r="F69" s="59">
        <f t="shared" si="67"/>
        <v>5953.78</v>
      </c>
      <c r="G69" s="59">
        <f t="shared" si="67"/>
        <v>3835.5</v>
      </c>
      <c r="H69" s="59">
        <f t="shared" si="67"/>
        <v>3593.21</v>
      </c>
      <c r="I69" s="59">
        <f t="shared" si="67"/>
        <v>3220.32</v>
      </c>
      <c r="J69" s="59">
        <f t="shared" si="67"/>
        <v>96.56</v>
      </c>
      <c r="K69" s="59">
        <f t="shared" si="67"/>
        <v>5159.1099999999997</v>
      </c>
      <c r="L69" s="59">
        <f t="shared" si="67"/>
        <v>4555.6899999999996</v>
      </c>
      <c r="M69" s="59">
        <f t="shared" ref="M69:AG69" si="68">+M67+M68</f>
        <v>4590.18</v>
      </c>
      <c r="N69" s="59">
        <f t="shared" si="68"/>
        <v>5353.3</v>
      </c>
      <c r="O69" s="59">
        <f t="shared" si="68"/>
        <v>6407.94</v>
      </c>
      <c r="P69" s="59">
        <f t="shared" si="68"/>
        <v>2036.7</v>
      </c>
      <c r="Q69" s="59">
        <f t="shared" si="68"/>
        <v>2511.84</v>
      </c>
      <c r="R69" s="59">
        <f t="shared" si="68"/>
        <v>2234.4899999999998</v>
      </c>
      <c r="S69" s="59">
        <f t="shared" si="68"/>
        <v>1899.35</v>
      </c>
      <c r="T69" s="59">
        <f t="shared" si="68"/>
        <v>789.44</v>
      </c>
      <c r="U69" s="59">
        <f t="shared" si="68"/>
        <v>386.52</v>
      </c>
      <c r="V69" s="59">
        <f t="shared" si="68"/>
        <v>1303.5899999999999</v>
      </c>
      <c r="W69" s="59">
        <f t="shared" si="68"/>
        <v>62.13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73178.290000000023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40.561200000000554</v>
      </c>
      <c r="C70" s="57">
        <f t="shared" si="69"/>
        <v>99.670000000000073</v>
      </c>
      <c r="D70" s="57">
        <f t="shared" si="69"/>
        <v>-1.3495999999995547</v>
      </c>
      <c r="E70" s="57">
        <f t="shared" si="69"/>
        <v>5.25</v>
      </c>
      <c r="F70" s="57">
        <f t="shared" si="69"/>
        <v>110.22239999999965</v>
      </c>
      <c r="G70" s="57">
        <f t="shared" si="69"/>
        <v>0.23999999999978172</v>
      </c>
      <c r="H70" s="57">
        <f t="shared" si="69"/>
        <v>0.15999999999985448</v>
      </c>
      <c r="I70" s="57">
        <f t="shared" si="69"/>
        <v>0.4499999999998181</v>
      </c>
      <c r="J70" s="57">
        <f t="shared" si="69"/>
        <v>0</v>
      </c>
      <c r="K70" s="57">
        <f t="shared" si="69"/>
        <v>0.82880000000113796</v>
      </c>
      <c r="L70" s="57">
        <f t="shared" si="69"/>
        <v>7.6980000000003201</v>
      </c>
      <c r="M70" s="57">
        <f t="shared" ref="M70:AG70" si="70">+M64-M69</f>
        <v>4.180000000000291</v>
      </c>
      <c r="N70" s="57">
        <f t="shared" si="70"/>
        <v>1.8299999999999272</v>
      </c>
      <c r="O70" s="57">
        <f t="shared" si="70"/>
        <v>58.372000000001208</v>
      </c>
      <c r="P70" s="57">
        <f t="shared" si="70"/>
        <v>0.70000000000004547</v>
      </c>
      <c r="Q70" s="57">
        <f t="shared" si="70"/>
        <v>0.8999999999996362</v>
      </c>
      <c r="R70" s="57">
        <f t="shared" si="70"/>
        <v>-1.999999999998181E-2</v>
      </c>
      <c r="S70" s="57">
        <f t="shared" si="70"/>
        <v>0.43000000000006366</v>
      </c>
      <c r="T70" s="57">
        <f t="shared" si="70"/>
        <v>-3.0000000000086402E-2</v>
      </c>
      <c r="U70" s="57">
        <f t="shared" si="70"/>
        <v>0.43999999999999773</v>
      </c>
      <c r="V70" s="57">
        <f t="shared" si="70"/>
        <v>8.4500000000000455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338.98280000000278</v>
      </c>
    </row>
    <row r="71" spans="1:34" ht="101.25" customHeight="1" x14ac:dyDescent="0.25">
      <c r="A71" s="77" t="s">
        <v>96</v>
      </c>
      <c r="B71" s="14" t="s">
        <v>130</v>
      </c>
      <c r="C71" s="14" t="s">
        <v>131</v>
      </c>
      <c r="D71" s="14"/>
      <c r="E71" s="14"/>
      <c r="F71" s="14" t="s">
        <v>132</v>
      </c>
      <c r="G71" s="14"/>
      <c r="H71" s="14"/>
      <c r="I71" s="14"/>
      <c r="J71" s="14"/>
      <c r="K71" s="14" t="s">
        <v>133</v>
      </c>
      <c r="L71" s="14" t="s">
        <v>134</v>
      </c>
      <c r="M71" s="29"/>
      <c r="N71" s="29"/>
      <c r="O71" s="29" t="s">
        <v>135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F5" activePane="bottomRight" state="frozen"/>
      <selection pane="topRight" activeCell="B1" sqref="B1"/>
      <selection pane="bottomLeft" activeCell="A5" sqref="A5"/>
      <selection pane="bottomRight" activeCell="J12" sqref="J1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67</v>
      </c>
      <c r="H11" s="5" t="s">
        <v>69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68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2894.82</v>
      </c>
      <c r="C12" s="26">
        <v>2645.03</v>
      </c>
      <c r="D12" s="26">
        <v>1640.66</v>
      </c>
      <c r="E12" s="26">
        <v>1968.42</v>
      </c>
      <c r="F12" s="26"/>
      <c r="G12" s="26">
        <v>1291.44</v>
      </c>
      <c r="H12" s="26">
        <v>2100.11</v>
      </c>
      <c r="I12" s="26">
        <v>4583.38</v>
      </c>
      <c r="J12" s="26">
        <v>4186.05</v>
      </c>
      <c r="K12" s="26">
        <v>2103.81</v>
      </c>
      <c r="L12" s="26">
        <v>2106.71</v>
      </c>
      <c r="M12" s="26">
        <v>1029.9000000000001</v>
      </c>
      <c r="N12" s="26">
        <v>2495.06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29045.390000000003</v>
      </c>
      <c r="AI12" s="26">
        <v>28707.35</v>
      </c>
      <c r="AJ12" s="69">
        <f>+AI12-AH12</f>
        <v>-338.04000000000451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>
        <v>12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>
        <v>2</v>
      </c>
      <c r="C15" s="23">
        <v>15.5</v>
      </c>
      <c r="D15" s="23">
        <v>182</v>
      </c>
      <c r="E15" s="23">
        <v>226.5</v>
      </c>
      <c r="F15" s="23">
        <v>0</v>
      </c>
      <c r="G15" s="23">
        <v>180.5</v>
      </c>
      <c r="H15" s="23">
        <v>63</v>
      </c>
      <c r="I15" s="23"/>
      <c r="J15" s="23">
        <v>29</v>
      </c>
      <c r="K15" s="23">
        <v>310</v>
      </c>
      <c r="L15" s="23">
        <v>140</v>
      </c>
      <c r="M15" s="23">
        <v>115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1263.5</v>
      </c>
    </row>
    <row r="16" spans="1:36" s="32" customFormat="1" x14ac:dyDescent="0.25">
      <c r="A16" s="30" t="s">
        <v>20</v>
      </c>
      <c r="B16" s="31">
        <v>388</v>
      </c>
      <c r="C16" s="31">
        <v>377</v>
      </c>
      <c r="D16" s="31">
        <v>0</v>
      </c>
      <c r="E16" s="31">
        <v>0</v>
      </c>
      <c r="F16" s="31">
        <v>0</v>
      </c>
      <c r="G16" s="31">
        <v>0</v>
      </c>
      <c r="H16" s="31">
        <v>278</v>
      </c>
      <c r="I16" s="31">
        <v>769</v>
      </c>
      <c r="J16" s="31">
        <v>642</v>
      </c>
      <c r="K16" s="31"/>
      <c r="L16" s="31"/>
      <c r="M16" s="31"/>
      <c r="N16" s="31">
        <v>460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2914</v>
      </c>
      <c r="AJ16" s="70"/>
    </row>
    <row r="17" spans="1:36" s="47" customFormat="1" x14ac:dyDescent="0.25">
      <c r="A17" s="46" t="s">
        <v>27</v>
      </c>
      <c r="B17" s="22">
        <f>B16*$B$8</f>
        <v>1722.7200000000003</v>
      </c>
      <c r="C17" s="22">
        <f>C16*$B$8</f>
        <v>1673.88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1234.3200000000002</v>
      </c>
      <c r="I17" s="22">
        <f t="shared" si="2"/>
        <v>3414.36</v>
      </c>
      <c r="J17" s="22">
        <f t="shared" si="2"/>
        <v>2850.4800000000005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2042.4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12938.160000000002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388</v>
      </c>
      <c r="C22" s="20">
        <f t="shared" ref="C22:AG23" si="5">+C16+C18+C20</f>
        <v>377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278</v>
      </c>
      <c r="I22" s="20">
        <f t="shared" si="5"/>
        <v>769</v>
      </c>
      <c r="J22" s="20">
        <f t="shared" si="5"/>
        <v>642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460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2914</v>
      </c>
    </row>
    <row r="23" spans="1:36" s="47" customFormat="1" x14ac:dyDescent="0.25">
      <c r="A23" s="48" t="s">
        <v>26</v>
      </c>
      <c r="B23" s="19">
        <f>+B17+B19+B21</f>
        <v>1722.7200000000003</v>
      </c>
      <c r="C23" s="19">
        <f t="shared" si="5"/>
        <v>1673.88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1234.3200000000002</v>
      </c>
      <c r="I23" s="19">
        <f t="shared" si="5"/>
        <v>3414.36</v>
      </c>
      <c r="J23" s="19">
        <f t="shared" si="5"/>
        <v>2850.4800000000005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2042.4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12938.160000000002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>
        <v>12.91</v>
      </c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12.91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57.320400000000006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57.320400000000006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12.91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12.91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57.320400000000006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57.320400000000006</v>
      </c>
    </row>
    <row r="40" spans="1:34" x14ac:dyDescent="0.25">
      <c r="A40" s="13" t="s">
        <v>43</v>
      </c>
      <c r="B40" s="36">
        <v>25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25</v>
      </c>
    </row>
    <row r="41" spans="1:34" s="47" customFormat="1" x14ac:dyDescent="0.25">
      <c r="A41" s="46" t="s">
        <v>44</v>
      </c>
      <c r="B41" s="22">
        <f>B40*$B$8</f>
        <v>111.00000000000001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111.00000000000001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25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25</v>
      </c>
    </row>
    <row r="47" spans="1:34" s="47" customFormat="1" x14ac:dyDescent="0.25">
      <c r="A47" s="48" t="s">
        <v>48</v>
      </c>
      <c r="B47" s="19">
        <f>+B41+B43+B45</f>
        <v>111.00000000000001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111.00000000000001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796.3</v>
      </c>
      <c r="C49" s="44">
        <v>688.55</v>
      </c>
      <c r="D49" s="44">
        <v>1161.5</v>
      </c>
      <c r="E49" s="44">
        <v>0</v>
      </c>
      <c r="F49" s="44">
        <v>4.66</v>
      </c>
      <c r="G49" s="44">
        <v>1095.3499999999999</v>
      </c>
      <c r="H49" s="44">
        <v>445.26</v>
      </c>
      <c r="I49" s="44">
        <v>1180.17</v>
      </c>
      <c r="J49" s="44">
        <v>962.83</v>
      </c>
      <c r="K49" s="44">
        <v>1366.78</v>
      </c>
      <c r="L49" s="44"/>
      <c r="M49" s="45">
        <v>915.32</v>
      </c>
      <c r="N49" s="45">
        <v>390.12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9006.84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>
        <v>1462.29</v>
      </c>
      <c r="F52" s="44"/>
      <c r="G52" s="44"/>
      <c r="H52" s="44"/>
      <c r="I52" s="44"/>
      <c r="J52" s="44"/>
      <c r="K52" s="44"/>
      <c r="L52" s="44">
        <v>1495.66</v>
      </c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2957.95</v>
      </c>
    </row>
    <row r="53" spans="1:34" x14ac:dyDescent="0.25">
      <c r="A53" s="17" t="s">
        <v>18</v>
      </c>
      <c r="B53" s="44">
        <v>255.15</v>
      </c>
      <c r="C53" s="44">
        <v>252.08</v>
      </c>
      <c r="D53" s="44">
        <v>168.23</v>
      </c>
      <c r="E53" s="44">
        <v>190.4</v>
      </c>
      <c r="F53" s="44">
        <v>0</v>
      </c>
      <c r="G53" s="44"/>
      <c r="H53" s="44">
        <v>241.88</v>
      </c>
      <c r="I53" s="44">
        <v>239.23</v>
      </c>
      <c r="J53" s="44">
        <v>286.16000000000003</v>
      </c>
      <c r="K53" s="44">
        <v>258.98</v>
      </c>
      <c r="L53" s="44">
        <v>326.52999999999997</v>
      </c>
      <c r="M53" s="45"/>
      <c r="N53" s="45">
        <v>47.27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2265.9100000000003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>
        <v>21.22</v>
      </c>
      <c r="J54" s="44"/>
      <c r="K54" s="44">
        <v>4.4400000000000004</v>
      </c>
      <c r="L54" s="44"/>
      <c r="M54" s="45"/>
      <c r="N54" s="45">
        <v>20.51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46.17</v>
      </c>
    </row>
    <row r="55" spans="1:34" x14ac:dyDescent="0.25">
      <c r="A55" s="17" t="s">
        <v>52</v>
      </c>
      <c r="B55" s="44">
        <v>17.93</v>
      </c>
      <c r="C55" s="44">
        <v>36.42</v>
      </c>
      <c r="D55" s="44">
        <v>129.363</v>
      </c>
      <c r="E55" s="44">
        <v>0</v>
      </c>
      <c r="F55" s="44"/>
      <c r="G55" s="44">
        <v>17.05</v>
      </c>
      <c r="H55" s="44">
        <v>60.59</v>
      </c>
      <c r="I55" s="44"/>
      <c r="J55" s="44">
        <v>65.72</v>
      </c>
      <c r="K55" s="44">
        <v>165.04</v>
      </c>
      <c r="L55" s="44"/>
      <c r="M55" s="45"/>
      <c r="N55" s="45">
        <v>57.05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549.1629999999999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>
        <v>91.68</v>
      </c>
      <c r="F58" s="44"/>
      <c r="G58" s="44"/>
      <c r="H58" s="44"/>
      <c r="I58" s="44"/>
      <c r="J58" s="44"/>
      <c r="K58" s="44"/>
      <c r="L58" s="44">
        <v>142.97999999999999</v>
      </c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234.66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2905.1000000000004</v>
      </c>
      <c r="C64" s="53">
        <f t="shared" ref="C64:AG64" si="21">+C15+C23+C31+C39+C47+C48+C49+C50+C51+C52+C53+C54+C55+C56+C57+C58+C59+C60+C61+C62+C63</f>
        <v>2666.4300000000003</v>
      </c>
      <c r="D64" s="53">
        <f t="shared" si="21"/>
        <v>1641.0930000000001</v>
      </c>
      <c r="E64" s="53">
        <f t="shared" si="21"/>
        <v>1970.8700000000001</v>
      </c>
      <c r="F64" s="53">
        <f t="shared" si="21"/>
        <v>4.66</v>
      </c>
      <c r="G64" s="53">
        <f t="shared" si="21"/>
        <v>1292.8999999999999</v>
      </c>
      <c r="H64" s="53">
        <f t="shared" si="21"/>
        <v>2102.3704000000002</v>
      </c>
      <c r="I64" s="53">
        <f t="shared" si="21"/>
        <v>4854.9800000000005</v>
      </c>
      <c r="J64" s="53">
        <f t="shared" si="21"/>
        <v>4194.1900000000005</v>
      </c>
      <c r="K64" s="53">
        <f t="shared" si="21"/>
        <v>2105.2400000000002</v>
      </c>
      <c r="L64" s="53">
        <f t="shared" si="21"/>
        <v>2105.17</v>
      </c>
      <c r="M64" s="53">
        <f t="shared" si="21"/>
        <v>1030.3200000000002</v>
      </c>
      <c r="N64" s="53">
        <f t="shared" si="21"/>
        <v>2557.3500000000004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29430.6734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5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2 N</v>
      </c>
      <c r="K66" s="55" t="str">
        <f t="shared" si="22"/>
        <v>CAJA 3 N</v>
      </c>
      <c r="L66" s="55" t="str">
        <f t="shared" si="22"/>
        <v>CAJA 4 N</v>
      </c>
      <c r="M66" s="55" t="str">
        <f t="shared" si="22"/>
        <v>CAJA 8 N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2894.82</v>
      </c>
      <c r="C67" s="57">
        <f t="shared" ref="C67:L67" si="23">C12</f>
        <v>2645.03</v>
      </c>
      <c r="D67" s="57">
        <f t="shared" si="23"/>
        <v>1640.66</v>
      </c>
      <c r="E67" s="57">
        <f t="shared" si="23"/>
        <v>1968.42</v>
      </c>
      <c r="F67" s="57">
        <f t="shared" si="23"/>
        <v>0</v>
      </c>
      <c r="G67" s="57">
        <f t="shared" si="23"/>
        <v>1291.44</v>
      </c>
      <c r="H67" s="57">
        <f t="shared" si="23"/>
        <v>2100.11</v>
      </c>
      <c r="I67" s="57">
        <f t="shared" si="23"/>
        <v>4583.38</v>
      </c>
      <c r="J67" s="57">
        <f t="shared" si="23"/>
        <v>4186.05</v>
      </c>
      <c r="K67" s="57">
        <f t="shared" si="23"/>
        <v>2103.81</v>
      </c>
      <c r="L67" s="57">
        <f t="shared" si="23"/>
        <v>2106.71</v>
      </c>
      <c r="M67" s="57">
        <f t="shared" si="22"/>
        <v>1029.9000000000001</v>
      </c>
      <c r="N67" s="57">
        <f t="shared" si="22"/>
        <v>2495.06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29045.390000000003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12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12</v>
      </c>
    </row>
    <row r="69" spans="1:34" s="47" customFormat="1" x14ac:dyDescent="0.25">
      <c r="A69" s="58" t="s">
        <v>94</v>
      </c>
      <c r="B69" s="59">
        <f>+B67+B68</f>
        <v>2894.82</v>
      </c>
      <c r="C69" s="59">
        <f t="shared" ref="C69:AG69" si="25">+C67+C68</f>
        <v>2657.03</v>
      </c>
      <c r="D69" s="59">
        <f t="shared" si="25"/>
        <v>1640.66</v>
      </c>
      <c r="E69" s="59">
        <f t="shared" si="25"/>
        <v>1968.42</v>
      </c>
      <c r="F69" s="59">
        <f t="shared" si="25"/>
        <v>0</v>
      </c>
      <c r="G69" s="59">
        <f t="shared" si="25"/>
        <v>1291.44</v>
      </c>
      <c r="H69" s="59">
        <f t="shared" si="25"/>
        <v>2100.11</v>
      </c>
      <c r="I69" s="59">
        <f t="shared" si="25"/>
        <v>4583.38</v>
      </c>
      <c r="J69" s="59">
        <f t="shared" si="25"/>
        <v>4186.05</v>
      </c>
      <c r="K69" s="59">
        <f t="shared" si="25"/>
        <v>2103.81</v>
      </c>
      <c r="L69" s="59">
        <f t="shared" si="25"/>
        <v>2106.71</v>
      </c>
      <c r="M69" s="59">
        <f t="shared" si="25"/>
        <v>1029.9000000000001</v>
      </c>
      <c r="N69" s="59">
        <f t="shared" si="25"/>
        <v>2495.06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29057.390000000003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10.2800000000002</v>
      </c>
      <c r="C70" s="57">
        <f t="shared" si="26"/>
        <v>9.4000000000000909</v>
      </c>
      <c r="D70" s="57">
        <f t="shared" si="26"/>
        <v>0.43299999999999272</v>
      </c>
      <c r="E70" s="57">
        <f t="shared" si="26"/>
        <v>2.4500000000000455</v>
      </c>
      <c r="F70" s="57">
        <f t="shared" si="26"/>
        <v>4.66</v>
      </c>
      <c r="G70" s="57">
        <f t="shared" si="26"/>
        <v>1.459999999999809</v>
      </c>
      <c r="H70" s="57">
        <f t="shared" si="26"/>
        <v>2.2604000000001179</v>
      </c>
      <c r="I70" s="57">
        <f t="shared" si="26"/>
        <v>271.60000000000036</v>
      </c>
      <c r="J70" s="57">
        <f t="shared" si="26"/>
        <v>8.1400000000003274</v>
      </c>
      <c r="K70" s="57">
        <f t="shared" si="26"/>
        <v>1.430000000000291</v>
      </c>
      <c r="L70" s="57">
        <f t="shared" si="26"/>
        <v>-1.5399999999999636</v>
      </c>
      <c r="M70" s="57">
        <f t="shared" si="26"/>
        <v>0.42000000000007276</v>
      </c>
      <c r="N70" s="57">
        <f t="shared" si="26"/>
        <v>62.290000000000418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373.28340000000179</v>
      </c>
    </row>
    <row r="71" spans="1:34" ht="112.5" customHeight="1" x14ac:dyDescent="0.25">
      <c r="A71" s="77" t="s">
        <v>96</v>
      </c>
      <c r="B71" s="14"/>
      <c r="C71" s="14" t="s">
        <v>123</v>
      </c>
      <c r="D71" s="14"/>
      <c r="E71" s="14"/>
      <c r="F71" s="14"/>
      <c r="G71" s="14"/>
      <c r="H71" s="14"/>
      <c r="I71" s="14" t="s">
        <v>124</v>
      </c>
      <c r="J71" s="14"/>
      <c r="K71" s="14"/>
      <c r="L71" s="14"/>
      <c r="M71" s="29"/>
      <c r="N71" s="29" t="s">
        <v>125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H15" sqref="AH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56</v>
      </c>
      <c r="D11" s="5" t="s">
        <v>54</v>
      </c>
      <c r="E11" s="5" t="s">
        <v>56</v>
      </c>
      <c r="F11" s="5" t="s">
        <v>58</v>
      </c>
      <c r="G11" s="5" t="s">
        <v>60</v>
      </c>
      <c r="H11" s="5" t="s">
        <v>62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4068.01</v>
      </c>
      <c r="C12" s="26">
        <v>1474.51</v>
      </c>
      <c r="D12" s="26">
        <v>6598.24</v>
      </c>
      <c r="E12" s="26">
        <v>503.2</v>
      </c>
      <c r="F12" s="26">
        <v>659.27</v>
      </c>
      <c r="G12" s="26">
        <v>719.12</v>
      </c>
      <c r="H12" s="26">
        <v>1251.5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15273.850000000002</v>
      </c>
      <c r="AI12" s="26">
        <v>15050.75</v>
      </c>
      <c r="AJ12" s="69">
        <f>+AI12-AH12</f>
        <v>-223.10000000000218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214</v>
      </c>
      <c r="D15" s="23"/>
      <c r="E15" s="23">
        <v>230.5</v>
      </c>
      <c r="F15" s="23">
        <v>28.5</v>
      </c>
      <c r="G15" s="23">
        <v>13</v>
      </c>
      <c r="H15" s="23">
        <v>162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648</v>
      </c>
    </row>
    <row r="16" spans="1:36" s="32" customFormat="1" x14ac:dyDescent="0.25">
      <c r="A16" s="30" t="s">
        <v>20</v>
      </c>
      <c r="B16" s="31">
        <v>610</v>
      </c>
      <c r="C16" s="31"/>
      <c r="D16" s="31">
        <v>1211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1821</v>
      </c>
      <c r="AJ16" s="70"/>
    </row>
    <row r="17" spans="1:36" s="47" customFormat="1" x14ac:dyDescent="0.25">
      <c r="A17" s="46" t="s">
        <v>27</v>
      </c>
      <c r="B17" s="22">
        <f>B16*$B$8</f>
        <v>2708.4</v>
      </c>
      <c r="C17" s="22">
        <f>C16*$B$8</f>
        <v>0</v>
      </c>
      <c r="D17" s="22">
        <f t="shared" ref="D17:AG17" si="2">D16*$B$8</f>
        <v>5376.84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8085.24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610</v>
      </c>
      <c r="C22" s="20">
        <f t="shared" ref="C22:AG23" si="5">+C16+C18+C20</f>
        <v>0</v>
      </c>
      <c r="D22" s="20">
        <f t="shared" si="5"/>
        <v>1211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1821</v>
      </c>
    </row>
    <row r="23" spans="1:36" s="47" customFormat="1" x14ac:dyDescent="0.25">
      <c r="A23" s="48" t="s">
        <v>26</v>
      </c>
      <c r="B23" s="19">
        <f>+B17+B19+B21</f>
        <v>2708.4</v>
      </c>
      <c r="C23" s="19">
        <f t="shared" si="5"/>
        <v>0</v>
      </c>
      <c r="D23" s="19">
        <f t="shared" si="5"/>
        <v>5376.84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8085.24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7.76</v>
      </c>
      <c r="C32" s="36"/>
      <c r="D32" s="36">
        <v>30.12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37.880000000000003</v>
      </c>
    </row>
    <row r="33" spans="1:34" s="47" customFormat="1" x14ac:dyDescent="0.25">
      <c r="A33" s="46" t="s">
        <v>35</v>
      </c>
      <c r="B33" s="22">
        <f>B32*$B$8</f>
        <v>34.4544</v>
      </c>
      <c r="C33" s="22">
        <f t="shared" ref="C33:AG33" si="12">C32*$B$8</f>
        <v>0</v>
      </c>
      <c r="D33" s="22">
        <f t="shared" si="12"/>
        <v>133.73280000000003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168.18720000000002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7.76</v>
      </c>
      <c r="C38" s="20">
        <f t="shared" ref="C38:AG39" si="15">+C32+C34+C36</f>
        <v>0</v>
      </c>
      <c r="D38" s="20">
        <f t="shared" si="15"/>
        <v>30.12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37.880000000000003</v>
      </c>
    </row>
    <row r="39" spans="1:34" s="47" customFormat="1" x14ac:dyDescent="0.25">
      <c r="A39" s="48" t="s">
        <v>42</v>
      </c>
      <c r="B39" s="19">
        <f>+B33+B35+B37</f>
        <v>34.4544</v>
      </c>
      <c r="C39" s="19">
        <f t="shared" si="15"/>
        <v>0</v>
      </c>
      <c r="D39" s="19">
        <f t="shared" si="15"/>
        <v>133.73280000000003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168.18720000000002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977.61</v>
      </c>
      <c r="C49" s="44">
        <v>990.48</v>
      </c>
      <c r="D49" s="44">
        <v>706.96</v>
      </c>
      <c r="E49" s="44">
        <v>173.53</v>
      </c>
      <c r="F49" s="44">
        <v>422.42</v>
      </c>
      <c r="G49" s="44">
        <v>336.97</v>
      </c>
      <c r="H49" s="44">
        <v>1091.74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4699.71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271.38</v>
      </c>
      <c r="C53" s="44">
        <v>257.55</v>
      </c>
      <c r="D53" s="44">
        <v>354.77</v>
      </c>
      <c r="E53" s="44">
        <v>97.17</v>
      </c>
      <c r="F53" s="44">
        <v>138.1</v>
      </c>
      <c r="G53" s="44">
        <v>369.27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1488.24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103.38</v>
      </c>
      <c r="C55" s="44">
        <v>12.96</v>
      </c>
      <c r="D55" s="44">
        <v>130.33000000000001</v>
      </c>
      <c r="E55" s="44"/>
      <c r="F55" s="44">
        <v>70.44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317.11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4095.2244000000005</v>
      </c>
      <c r="C64" s="53">
        <f t="shared" ref="C64:AG64" si="21">+C15+C23+C31+C39+C47+C48+C49+C50+C51+C52+C53+C54+C55+C56+C57+C58+C59+C60+C61+C62+C63</f>
        <v>1474.99</v>
      </c>
      <c r="D64" s="53">
        <f t="shared" si="21"/>
        <v>6702.6327999999994</v>
      </c>
      <c r="E64" s="53">
        <f t="shared" si="21"/>
        <v>501.2</v>
      </c>
      <c r="F64" s="53">
        <f t="shared" si="21"/>
        <v>659.46</v>
      </c>
      <c r="G64" s="53">
        <f t="shared" si="21"/>
        <v>719.24</v>
      </c>
      <c r="H64" s="53">
        <f t="shared" si="21"/>
        <v>1253.74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15406.4872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N</v>
      </c>
      <c r="D66" s="55" t="str">
        <f t="shared" ref="D66:AG67" si="22">D11</f>
        <v>CAJA 1 N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4 N</v>
      </c>
      <c r="H66" s="55" t="str">
        <f t="shared" si="22"/>
        <v>CAJA 5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4068.01</v>
      </c>
      <c r="C67" s="57">
        <f t="shared" ref="C67:L67" si="23">C12</f>
        <v>1474.51</v>
      </c>
      <c r="D67" s="57">
        <f t="shared" si="23"/>
        <v>6598.24</v>
      </c>
      <c r="E67" s="57">
        <f t="shared" si="23"/>
        <v>503.2</v>
      </c>
      <c r="F67" s="57">
        <f t="shared" si="23"/>
        <v>659.27</v>
      </c>
      <c r="G67" s="57">
        <f t="shared" si="23"/>
        <v>719.12</v>
      </c>
      <c r="H67" s="57">
        <f t="shared" si="23"/>
        <v>1251.5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15273.850000000002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4068.01</v>
      </c>
      <c r="C69" s="59">
        <f t="shared" ref="C69:AG69" si="25">+C67+C68</f>
        <v>1474.51</v>
      </c>
      <c r="D69" s="59">
        <f t="shared" si="25"/>
        <v>6598.24</v>
      </c>
      <c r="E69" s="59">
        <f t="shared" si="25"/>
        <v>503.2</v>
      </c>
      <c r="F69" s="59">
        <f t="shared" si="25"/>
        <v>659.27</v>
      </c>
      <c r="G69" s="59">
        <f t="shared" si="25"/>
        <v>719.12</v>
      </c>
      <c r="H69" s="59">
        <f t="shared" si="25"/>
        <v>1251.5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15273.850000000002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27.214400000000296</v>
      </c>
      <c r="C70" s="57">
        <f t="shared" si="26"/>
        <v>0.48000000000001819</v>
      </c>
      <c r="D70" s="57">
        <f t="shared" si="26"/>
        <v>104.39279999999962</v>
      </c>
      <c r="E70" s="57">
        <f t="shared" si="26"/>
        <v>-2</v>
      </c>
      <c r="F70" s="57">
        <f t="shared" si="26"/>
        <v>0.19000000000005457</v>
      </c>
      <c r="G70" s="57">
        <f t="shared" si="26"/>
        <v>0.12000000000000455</v>
      </c>
      <c r="H70" s="57">
        <f t="shared" si="26"/>
        <v>2.2400000000000091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132.63720000000001</v>
      </c>
    </row>
    <row r="71" spans="1:34" ht="95.25" customHeight="1" x14ac:dyDescent="0.25">
      <c r="A71" s="77" t="s">
        <v>96</v>
      </c>
      <c r="B71" s="14" t="s">
        <v>136</v>
      </c>
      <c r="C71" s="14"/>
      <c r="D71" s="14" t="s">
        <v>137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B25" sqref="B2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2808.37</v>
      </c>
      <c r="C12" s="26">
        <v>3051.74</v>
      </c>
      <c r="D12" s="26">
        <v>873.71</v>
      </c>
      <c r="E12" s="26">
        <v>1923.65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8657.4699999999993</v>
      </c>
      <c r="AI12" s="26">
        <v>8585.94</v>
      </c>
      <c r="AJ12" s="69">
        <f>+AI12-AH12</f>
        <v>-71.529999999998836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92</v>
      </c>
      <c r="C15" s="23">
        <v>281.5</v>
      </c>
      <c r="D15" s="23">
        <v>163</v>
      </c>
      <c r="E15" s="23">
        <v>357.4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893.9</v>
      </c>
    </row>
    <row r="16" spans="1:36" s="32" customFormat="1" x14ac:dyDescent="0.25">
      <c r="A16" s="30" t="s">
        <v>20</v>
      </c>
      <c r="B16" s="31">
        <v>265</v>
      </c>
      <c r="C16" s="31">
        <v>282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547</v>
      </c>
      <c r="AJ16" s="70"/>
    </row>
    <row r="17" spans="1:36" s="47" customFormat="1" x14ac:dyDescent="0.25">
      <c r="A17" s="46" t="s">
        <v>27</v>
      </c>
      <c r="B17" s="22">
        <f>B16*$B$8</f>
        <v>1176.6000000000001</v>
      </c>
      <c r="C17" s="22">
        <f>C16*$B$8</f>
        <v>1252.0800000000002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2428.6800000000003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265</v>
      </c>
      <c r="C22" s="20">
        <f t="shared" ref="C22:AG23" si="5">+C16+C18+C20</f>
        <v>282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547</v>
      </c>
    </row>
    <row r="23" spans="1:36" s="47" customFormat="1" x14ac:dyDescent="0.25">
      <c r="A23" s="48" t="s">
        <v>26</v>
      </c>
      <c r="B23" s="19">
        <f>+B17+B19+B21</f>
        <v>1176.6000000000001</v>
      </c>
      <c r="C23" s="19">
        <f t="shared" si="5"/>
        <v>1252.0800000000002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2428.6800000000003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64.7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64.7</v>
      </c>
    </row>
    <row r="41" spans="1:34" s="47" customFormat="1" x14ac:dyDescent="0.25">
      <c r="A41" s="46" t="s">
        <v>44</v>
      </c>
      <c r="B41" s="22">
        <f>B40*$B$8</f>
        <v>287.26800000000003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287.26800000000003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64.7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64.7</v>
      </c>
    </row>
    <row r="47" spans="1:34" s="47" customFormat="1" x14ac:dyDescent="0.25">
      <c r="A47" s="48" t="s">
        <v>48</v>
      </c>
      <c r="B47" s="19">
        <f>+B41+B43+B45</f>
        <v>287.26800000000003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287.26800000000003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903.84</v>
      </c>
      <c r="C49" s="44">
        <v>931.13</v>
      </c>
      <c r="D49" s="44">
        <v>405.97</v>
      </c>
      <c r="E49" s="44">
        <v>875.15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3116.09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340.29</v>
      </c>
      <c r="C53" s="44">
        <v>589.74</v>
      </c>
      <c r="D53" s="44">
        <v>310.89</v>
      </c>
      <c r="E53" s="44">
        <v>691.96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1932.88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7.26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7.26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2807.2580000000003</v>
      </c>
      <c r="C64" s="53">
        <f t="shared" ref="C64:AG64" si="21">+C15+C23+C31+C39+C47+C48+C49+C50+C51+C52+C53+C54+C55+C56+C57+C58+C59+C60+C61+C62+C63</f>
        <v>3054.45</v>
      </c>
      <c r="D64" s="53">
        <f t="shared" si="21"/>
        <v>879.86</v>
      </c>
      <c r="E64" s="53">
        <f t="shared" si="21"/>
        <v>1924.51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8666.0779999999995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2808.37</v>
      </c>
      <c r="C67" s="57">
        <f t="shared" ref="C67:L67" si="23">C12</f>
        <v>3051.74</v>
      </c>
      <c r="D67" s="57">
        <f t="shared" si="23"/>
        <v>873.71</v>
      </c>
      <c r="E67" s="57">
        <f t="shared" si="23"/>
        <v>1923.65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8657.4699999999993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2808.37</v>
      </c>
      <c r="C69" s="59">
        <f t="shared" ref="C69:AG69" si="25">+C67+C68</f>
        <v>3051.74</v>
      </c>
      <c r="D69" s="59">
        <f t="shared" si="25"/>
        <v>873.71</v>
      </c>
      <c r="E69" s="59">
        <f t="shared" si="25"/>
        <v>1923.65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8657.4699999999993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-1.1119999999996253</v>
      </c>
      <c r="C70" s="57">
        <f t="shared" si="26"/>
        <v>2.7100000000000364</v>
      </c>
      <c r="D70" s="57">
        <f t="shared" si="26"/>
        <v>6.1499999999999773</v>
      </c>
      <c r="E70" s="57">
        <f t="shared" si="26"/>
        <v>0.85999999999989996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8.6080000000002883</v>
      </c>
    </row>
    <row r="71" spans="1:34" ht="107.25" customHeight="1" x14ac:dyDescent="0.25">
      <c r="A71" s="77" t="s">
        <v>96</v>
      </c>
      <c r="B71" s="14"/>
      <c r="C71" s="14" t="s">
        <v>126</v>
      </c>
      <c r="D71" s="14" t="s">
        <v>127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G30" sqref="AG3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1275.27</v>
      </c>
      <c r="C12" s="26">
        <v>1485.36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2760.63</v>
      </c>
      <c r="AI12" s="26">
        <v>2735.7</v>
      </c>
      <c r="AJ12" s="69">
        <f>+AI12-AH12</f>
        <v>-24.930000000000291</v>
      </c>
    </row>
    <row r="13" spans="1:36" ht="19.5" customHeight="1" x14ac:dyDescent="0.25">
      <c r="A13" s="25" t="s">
        <v>117</v>
      </c>
      <c r="B13" s="26">
        <v>17</v>
      </c>
      <c r="C13" s="26">
        <v>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23</v>
      </c>
      <c r="AI13" s="26"/>
      <c r="AJ13" s="69">
        <f>+AI13-AH13</f>
        <v>-23</v>
      </c>
    </row>
    <row r="14" spans="1:36" ht="19.5" customHeight="1" x14ac:dyDescent="0.25">
      <c r="A14" s="25" t="s">
        <v>118</v>
      </c>
      <c r="B14" s="26"/>
      <c r="C14" s="26">
        <v>1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</v>
      </c>
      <c r="AI14" s="26"/>
      <c r="AJ14" s="69">
        <f>+AI14-AH14</f>
        <v>-1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>
        <v>87</v>
      </c>
      <c r="C16" s="31">
        <v>96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183</v>
      </c>
      <c r="AJ16" s="70"/>
    </row>
    <row r="17" spans="1:36" s="47" customFormat="1" x14ac:dyDescent="0.25">
      <c r="A17" s="46" t="s">
        <v>27</v>
      </c>
      <c r="B17" s="22">
        <f>B16*$B$8</f>
        <v>386.28000000000003</v>
      </c>
      <c r="C17" s="22">
        <f>C16*$B$8</f>
        <v>426.24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812.52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87</v>
      </c>
      <c r="C22" s="20">
        <f t="shared" ref="C22:AG23" si="5">+C16+C18+C20</f>
        <v>96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183</v>
      </c>
    </row>
    <row r="23" spans="1:36" s="47" customFormat="1" x14ac:dyDescent="0.25">
      <c r="A23" s="48" t="s">
        <v>26</v>
      </c>
      <c r="B23" s="19">
        <f>+B17+B19+B21</f>
        <v>386.28000000000003</v>
      </c>
      <c r="C23" s="19">
        <f t="shared" si="5"/>
        <v>426.24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812.52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26.11</v>
      </c>
      <c r="C40" s="36">
        <v>14.03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40.14</v>
      </c>
    </row>
    <row r="41" spans="1:34" s="47" customFormat="1" x14ac:dyDescent="0.25">
      <c r="A41" s="46" t="s">
        <v>44</v>
      </c>
      <c r="B41" s="22">
        <f>B40*$B$8</f>
        <v>115.92840000000001</v>
      </c>
      <c r="C41" s="22">
        <f t="shared" ref="C41:AG41" si="16">C40*$B$8</f>
        <v>62.293200000000006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178.22160000000002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26.11</v>
      </c>
      <c r="C46" s="20">
        <f t="shared" ref="C46:AG47" si="19">+C40+C42+C44</f>
        <v>14.03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40.14</v>
      </c>
    </row>
    <row r="47" spans="1:34" s="47" customFormat="1" x14ac:dyDescent="0.25">
      <c r="A47" s="48" t="s">
        <v>48</v>
      </c>
      <c r="B47" s="19">
        <f>+B41+B43+B45</f>
        <v>115.92840000000001</v>
      </c>
      <c r="C47" s="19">
        <f t="shared" si="19"/>
        <v>62.293200000000006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178.22160000000002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788.31</v>
      </c>
      <c r="C49" s="44">
        <v>868.39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1656.6999999999998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53.12</v>
      </c>
      <c r="C53" s="44">
        <v>35.15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88.27</v>
      </c>
    </row>
    <row r="54" spans="1:34" x14ac:dyDescent="0.25">
      <c r="A54" s="17" t="s">
        <v>114</v>
      </c>
      <c r="B54" s="44"/>
      <c r="C54" s="44">
        <v>22.64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22.64</v>
      </c>
    </row>
    <row r="55" spans="1:34" x14ac:dyDescent="0.25">
      <c r="A55" s="17" t="s">
        <v>52</v>
      </c>
      <c r="B55" s="44"/>
      <c r="C55" s="44">
        <v>95.95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95.95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1343.6383999999998</v>
      </c>
      <c r="C64" s="53">
        <f t="shared" ref="C64:AG64" si="21">+C15+C23+C31+C39+C47+C48+C49+C50+C51+C52+C53+C54+C55+C56+C57+C58+C59+C60+C61+C62+C63</f>
        <v>1510.6632000000002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2854.3015999999998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1275.27</v>
      </c>
      <c r="C67" s="57">
        <f t="shared" ref="C67:L67" si="23">C12</f>
        <v>1485.36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2760.63</v>
      </c>
    </row>
    <row r="68" spans="1:34" s="47" customFormat="1" x14ac:dyDescent="0.25">
      <c r="A68" s="58" t="s">
        <v>93</v>
      </c>
      <c r="B68" s="59">
        <f t="shared" ref="B68:AG68" si="24">+B13+B14</f>
        <v>17</v>
      </c>
      <c r="C68" s="59">
        <f t="shared" si="24"/>
        <v>7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24</v>
      </c>
    </row>
    <row r="69" spans="1:34" s="47" customFormat="1" x14ac:dyDescent="0.25">
      <c r="A69" s="58" t="s">
        <v>94</v>
      </c>
      <c r="B69" s="59">
        <f>+B67+B68</f>
        <v>1292.27</v>
      </c>
      <c r="C69" s="59">
        <f t="shared" ref="C69:AG69" si="25">+C67+C68</f>
        <v>1492.36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2784.63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51.368399999999838</v>
      </c>
      <c r="C70" s="57">
        <f t="shared" si="26"/>
        <v>18.303200000000288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69.671600000000126</v>
      </c>
    </row>
    <row r="71" spans="1:34" ht="102.75" customHeight="1" x14ac:dyDescent="0.25">
      <c r="A71" s="77" t="s">
        <v>96</v>
      </c>
      <c r="B71" s="14" t="s">
        <v>128</v>
      </c>
      <c r="C71" s="14" t="s">
        <v>129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E49" sqref="E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651.32000000000005</v>
      </c>
      <c r="C12" s="26">
        <v>236.01</v>
      </c>
      <c r="D12" s="26">
        <v>1972.96</v>
      </c>
      <c r="E12" s="26">
        <v>1767.09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4627.38</v>
      </c>
      <c r="AI12" s="26"/>
      <c r="AJ12" s="69">
        <f>+AI12-AH12</f>
        <v>-4627.38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71</v>
      </c>
      <c r="C15" s="23"/>
      <c r="D15" s="23">
        <v>26.5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97.5</v>
      </c>
    </row>
    <row r="16" spans="1:36" s="32" customFormat="1" x14ac:dyDescent="0.25">
      <c r="A16" s="30" t="s">
        <v>20</v>
      </c>
      <c r="B16" s="31">
        <v>42</v>
      </c>
      <c r="C16" s="31">
        <v>25</v>
      </c>
      <c r="D16" s="31">
        <v>260</v>
      </c>
      <c r="E16" s="31">
        <v>322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649</v>
      </c>
      <c r="AJ16" s="70"/>
    </row>
    <row r="17" spans="1:36" s="47" customFormat="1" x14ac:dyDescent="0.25">
      <c r="A17" s="46" t="s">
        <v>27</v>
      </c>
      <c r="B17" s="22">
        <f>B16*$B$8</f>
        <v>185.64</v>
      </c>
      <c r="C17" s="22">
        <f>C16*$B$8</f>
        <v>110.5</v>
      </c>
      <c r="D17" s="22">
        <f t="shared" ref="D17:AG17" si="2">D16*$B$8</f>
        <v>1149.2</v>
      </c>
      <c r="E17" s="22">
        <f t="shared" si="2"/>
        <v>1423.24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2868.58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42</v>
      </c>
      <c r="C22" s="20">
        <f t="shared" ref="C22:AG23" si="5">+C16+C18+C20</f>
        <v>25</v>
      </c>
      <c r="D22" s="20">
        <f t="shared" si="5"/>
        <v>260</v>
      </c>
      <c r="E22" s="20">
        <f t="shared" si="5"/>
        <v>322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649</v>
      </c>
    </row>
    <row r="23" spans="1:36" s="47" customFormat="1" x14ac:dyDescent="0.25">
      <c r="A23" s="48" t="s">
        <v>26</v>
      </c>
      <c r="B23" s="19">
        <f>+B17+B19+B21</f>
        <v>185.64</v>
      </c>
      <c r="C23" s="19">
        <f t="shared" si="5"/>
        <v>110.5</v>
      </c>
      <c r="D23" s="19">
        <f t="shared" si="5"/>
        <v>1149.2</v>
      </c>
      <c r="E23" s="19">
        <f t="shared" si="5"/>
        <v>1423.24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2868.58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317.76</v>
      </c>
      <c r="C49" s="44">
        <v>133.03</v>
      </c>
      <c r="D49" s="44">
        <v>644.76</v>
      </c>
      <c r="E49" s="44">
        <v>381.46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1477.01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70.180000000000007</v>
      </c>
      <c r="C53" s="44"/>
      <c r="D53" s="44">
        <v>25.19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95.37</v>
      </c>
    </row>
    <row r="54" spans="1:34" x14ac:dyDescent="0.25">
      <c r="A54" s="17" t="s">
        <v>114</v>
      </c>
      <c r="B54" s="44"/>
      <c r="C54" s="44"/>
      <c r="D54" s="44">
        <v>8.84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8.84</v>
      </c>
    </row>
    <row r="55" spans="1:34" x14ac:dyDescent="0.25">
      <c r="A55" s="17" t="s">
        <v>52</v>
      </c>
      <c r="B55" s="44">
        <v>6.63</v>
      </c>
      <c r="C55" s="44"/>
      <c r="D55" s="44">
        <v>117.13</v>
      </c>
      <c r="E55" s="44">
        <v>40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163.76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651.20999999999992</v>
      </c>
      <c r="C64" s="53">
        <f t="shared" ref="C64:AG64" si="21">+C15+C23+C31+C39+C47+C48+C49+C50+C51+C52+C53+C54+C55+C56+C57+C58+C59+C60+C61+C62+C63</f>
        <v>243.53</v>
      </c>
      <c r="D64" s="53">
        <f t="shared" si="21"/>
        <v>1971.62</v>
      </c>
      <c r="E64" s="53">
        <f t="shared" si="21"/>
        <v>1844.7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4711.0599999999995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651.32000000000005</v>
      </c>
      <c r="C67" s="57">
        <f t="shared" ref="C67:L67" si="23">C12</f>
        <v>236.01</v>
      </c>
      <c r="D67" s="57">
        <f t="shared" si="23"/>
        <v>1972.96</v>
      </c>
      <c r="E67" s="57">
        <f t="shared" si="23"/>
        <v>1767.09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4627.38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651.32000000000005</v>
      </c>
      <c r="C69" s="59">
        <f t="shared" ref="C69:AG69" si="25">+C67+C68</f>
        <v>236.01</v>
      </c>
      <c r="D69" s="59">
        <f t="shared" si="25"/>
        <v>1972.96</v>
      </c>
      <c r="E69" s="59">
        <f t="shared" si="25"/>
        <v>1767.09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4627.38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-0.11000000000012733</v>
      </c>
      <c r="C70" s="57">
        <f t="shared" si="26"/>
        <v>7.5200000000000102</v>
      </c>
      <c r="D70" s="57">
        <f t="shared" si="26"/>
        <v>-1.3400000000001455</v>
      </c>
      <c r="E70" s="57">
        <f t="shared" si="26"/>
        <v>77.610000000000127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83.679999999999865</v>
      </c>
    </row>
    <row r="71" spans="1:34" ht="96" customHeight="1" x14ac:dyDescent="0.25">
      <c r="A71" s="77" t="s">
        <v>96</v>
      </c>
      <c r="B71" s="14"/>
      <c r="C71" s="14" t="s">
        <v>138</v>
      </c>
      <c r="D71" s="14"/>
      <c r="E71" s="14" t="s">
        <v>139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2950.62</v>
      </c>
      <c r="C12" s="26">
        <v>1597</v>
      </c>
      <c r="D12" s="26">
        <v>3112.56</v>
      </c>
      <c r="E12" s="26">
        <v>2858.92</v>
      </c>
      <c r="F12" s="26">
        <v>2833.88</v>
      </c>
      <c r="G12" s="26">
        <v>2306.64</v>
      </c>
      <c r="H12" s="26">
        <v>1039.52</v>
      </c>
      <c r="I12" s="26">
        <v>949.16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17648.3</v>
      </c>
      <c r="AI12" s="26">
        <v>17440.11</v>
      </c>
      <c r="AJ12" s="69">
        <f>+AI12-AH12</f>
        <v>-208.18999999999869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128.69999999999999</v>
      </c>
      <c r="C15" s="23">
        <v>138.69999999999999</v>
      </c>
      <c r="D15" s="23">
        <v>207.5</v>
      </c>
      <c r="E15" s="23">
        <v>275</v>
      </c>
      <c r="F15" s="23">
        <v>390.5</v>
      </c>
      <c r="G15" s="23">
        <v>182.5</v>
      </c>
      <c r="H15" s="23">
        <v>102.5</v>
      </c>
      <c r="I15" s="23">
        <v>223.2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1648.6000000000001</v>
      </c>
    </row>
    <row r="16" spans="1:36" s="32" customFormat="1" x14ac:dyDescent="0.25">
      <c r="A16" s="30" t="s">
        <v>20</v>
      </c>
      <c r="B16" s="31">
        <v>312</v>
      </c>
      <c r="C16" s="31">
        <v>188</v>
      </c>
      <c r="D16" s="31">
        <v>223</v>
      </c>
      <c r="E16" s="31">
        <v>338</v>
      </c>
      <c r="F16" s="31">
        <v>303</v>
      </c>
      <c r="G16" s="31">
        <v>341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1705</v>
      </c>
      <c r="AJ16" s="70"/>
    </row>
    <row r="17" spans="1:36" s="47" customFormat="1" x14ac:dyDescent="0.25">
      <c r="A17" s="46" t="s">
        <v>27</v>
      </c>
      <c r="B17" s="22">
        <f>B16*$B$8</f>
        <v>1385.2800000000002</v>
      </c>
      <c r="C17" s="22">
        <f>C16*$B$8</f>
        <v>834.72</v>
      </c>
      <c r="D17" s="22">
        <f t="shared" ref="D17:AG17" si="2">D16*$B$8</f>
        <v>990.12000000000012</v>
      </c>
      <c r="E17" s="22">
        <f t="shared" si="2"/>
        <v>1500.72</v>
      </c>
      <c r="F17" s="22">
        <f t="shared" si="2"/>
        <v>1345.3200000000002</v>
      </c>
      <c r="G17" s="22">
        <f t="shared" si="2"/>
        <v>1514.0400000000002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7570.2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312</v>
      </c>
      <c r="C22" s="20">
        <f t="shared" ref="C22:AG23" si="5">+C16+C18+C20</f>
        <v>188</v>
      </c>
      <c r="D22" s="20">
        <f t="shared" si="5"/>
        <v>223</v>
      </c>
      <c r="E22" s="20">
        <f t="shared" si="5"/>
        <v>338</v>
      </c>
      <c r="F22" s="20">
        <f t="shared" si="5"/>
        <v>303</v>
      </c>
      <c r="G22" s="20">
        <f t="shared" si="5"/>
        <v>341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1705</v>
      </c>
    </row>
    <row r="23" spans="1:36" s="47" customFormat="1" x14ac:dyDescent="0.25">
      <c r="A23" s="48" t="s">
        <v>26</v>
      </c>
      <c r="B23" s="19">
        <f>+B17+B19+B21</f>
        <v>1385.2800000000002</v>
      </c>
      <c r="C23" s="19">
        <f t="shared" si="5"/>
        <v>834.72</v>
      </c>
      <c r="D23" s="19">
        <f t="shared" si="5"/>
        <v>990.12000000000012</v>
      </c>
      <c r="E23" s="19">
        <f t="shared" si="5"/>
        <v>1500.72</v>
      </c>
      <c r="F23" s="19">
        <f t="shared" si="5"/>
        <v>1345.3200000000002</v>
      </c>
      <c r="G23" s="19">
        <f t="shared" si="5"/>
        <v>1514.0400000000002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7570.2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1370.7</v>
      </c>
      <c r="C49" s="44">
        <v>568.39</v>
      </c>
      <c r="D49" s="44"/>
      <c r="E49" s="44"/>
      <c r="F49" s="44"/>
      <c r="G49" s="44"/>
      <c r="H49" s="44">
        <v>787.17</v>
      </c>
      <c r="I49" s="44">
        <v>726.68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3452.94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1579.16</v>
      </c>
      <c r="E52" s="44">
        <v>825.33</v>
      </c>
      <c r="F52" s="44">
        <v>839.13</v>
      </c>
      <c r="G52" s="44">
        <v>563.91999999999996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3807.5400000000004</v>
      </c>
    </row>
    <row r="53" spans="1:34" x14ac:dyDescent="0.25">
      <c r="A53" s="17" t="s">
        <v>18</v>
      </c>
      <c r="B53" s="44">
        <v>66.16</v>
      </c>
      <c r="C53" s="44">
        <v>61.84</v>
      </c>
      <c r="D53" s="44">
        <v>252.93</v>
      </c>
      <c r="E53" s="44">
        <v>262.08</v>
      </c>
      <c r="F53" s="44">
        <v>262.68</v>
      </c>
      <c r="G53" s="44">
        <v>48.63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954.32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>
        <v>151.31</v>
      </c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151.31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>
        <v>86.97</v>
      </c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86.97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2950.84</v>
      </c>
      <c r="C64" s="53">
        <f t="shared" ref="C64:AG64" si="21">+C15+C23+C31+C39+C47+C48+C49+C50+C51+C52+C53+C54+C55+C56+C57+C58+C59+C60+C61+C62+C63</f>
        <v>1603.6499999999999</v>
      </c>
      <c r="D64" s="53">
        <f t="shared" si="21"/>
        <v>3116.68</v>
      </c>
      <c r="E64" s="53">
        <f t="shared" si="21"/>
        <v>2863.13</v>
      </c>
      <c r="F64" s="53">
        <f t="shared" si="21"/>
        <v>2837.63</v>
      </c>
      <c r="G64" s="53">
        <f t="shared" si="21"/>
        <v>2309.09</v>
      </c>
      <c r="H64" s="53">
        <f t="shared" si="21"/>
        <v>1040.98</v>
      </c>
      <c r="I64" s="53">
        <f t="shared" si="21"/>
        <v>949.87999999999988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17671.88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2950.62</v>
      </c>
      <c r="C67" s="57">
        <f t="shared" ref="C67:L67" si="23">C12</f>
        <v>1597</v>
      </c>
      <c r="D67" s="57">
        <f t="shared" si="23"/>
        <v>3112.56</v>
      </c>
      <c r="E67" s="57">
        <f t="shared" si="23"/>
        <v>2858.92</v>
      </c>
      <c r="F67" s="57">
        <f t="shared" si="23"/>
        <v>2833.88</v>
      </c>
      <c r="G67" s="57">
        <f t="shared" si="23"/>
        <v>2306.64</v>
      </c>
      <c r="H67" s="57">
        <f t="shared" si="23"/>
        <v>1039.52</v>
      </c>
      <c r="I67" s="57">
        <f t="shared" si="23"/>
        <v>949.16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17648.3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2950.62</v>
      </c>
      <c r="C69" s="59">
        <f t="shared" ref="C69:AG69" si="25">+C67+C68</f>
        <v>1597</v>
      </c>
      <c r="D69" s="59">
        <f t="shared" si="25"/>
        <v>3112.56</v>
      </c>
      <c r="E69" s="59">
        <f t="shared" si="25"/>
        <v>2858.92</v>
      </c>
      <c r="F69" s="59">
        <f t="shared" si="25"/>
        <v>2833.88</v>
      </c>
      <c r="G69" s="59">
        <f t="shared" si="25"/>
        <v>2306.64</v>
      </c>
      <c r="H69" s="59">
        <f t="shared" si="25"/>
        <v>1039.52</v>
      </c>
      <c r="I69" s="59">
        <f t="shared" si="25"/>
        <v>949.16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17648.3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0.22000000000025466</v>
      </c>
      <c r="C70" s="57">
        <f t="shared" si="26"/>
        <v>6.6499999999998636</v>
      </c>
      <c r="D70" s="57">
        <f t="shared" si="26"/>
        <v>4.1199999999998909</v>
      </c>
      <c r="E70" s="57">
        <f t="shared" si="26"/>
        <v>4.2100000000000364</v>
      </c>
      <c r="F70" s="57">
        <f t="shared" si="26"/>
        <v>3.75</v>
      </c>
      <c r="G70" s="57">
        <f t="shared" si="26"/>
        <v>2.4500000000002728</v>
      </c>
      <c r="H70" s="57">
        <f t="shared" si="26"/>
        <v>1.4600000000000364</v>
      </c>
      <c r="I70" s="57">
        <f t="shared" si="26"/>
        <v>0.7199999999999136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23.580000000000268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Boveda-05</cp:lastModifiedBy>
  <cp:lastPrinted>2019-08-19T12:56:25Z</cp:lastPrinted>
  <dcterms:created xsi:type="dcterms:W3CDTF">2013-07-24T18:56:16Z</dcterms:created>
  <dcterms:modified xsi:type="dcterms:W3CDTF">2022-04-26T15:29:34Z</dcterms:modified>
</cp:coreProperties>
</file>