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U39" i="40"/>
  <c r="AG23" i="40"/>
  <c r="U23" i="40"/>
  <c r="T47" i="40"/>
  <c r="AB47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V70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L69" i="40" l="1"/>
  <c r="Y64" i="40"/>
  <c r="Y70" i="40" s="1"/>
  <c r="T64" i="40"/>
  <c r="AB64" i="40"/>
  <c r="AB70" i="40" s="1"/>
  <c r="Q39" i="40"/>
  <c r="M39" i="40"/>
  <c r="AC64" i="40"/>
  <c r="AC70" i="40" s="1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I39" i="40" l="1"/>
  <c r="K31" i="40"/>
  <c r="G31" i="40"/>
  <c r="C31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<sst xmlns="http://schemas.openxmlformats.org/spreadsheetml/2006/main" count="746" uniqueCount="131">
  <si>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</si>
  <si>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</si>
  <si>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</si>
  <si>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</si>
  <si>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</si>
  <si>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</si>
  <si>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</si>
  <si>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</si>
  <si>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</si>
  <si>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</si>
  <si>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</si>
  <si>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</si>
  <si>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</si>
  <si>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</si>
  <si>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</si>
  <si>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</si>
  <si>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</si>
  <si>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</si>
  <si>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</si>
  <si>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</si>
  <si>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</si>
  <si>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</si>
  <si>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</si>
  <si>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</si>
  <si>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</si>
  <si>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</si>
  <si>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</si>
  <si>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</si>
  <si>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</si>
  <si>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</si>
  <si>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</si>
  <si>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</si>
  <si>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</si>
  <si>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</si>
  <si>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</si>
  <si>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</si>
  <si>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</si>
  <si>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</si>
  <si>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</si>
  <si>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</si>
  <si>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</si>
  <si>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</si>
  <si>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</si>
  <si>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</si>
  <si>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</si>
  <si>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</si>
  <si>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</si>
  <si>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</si>
  <si>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</si>
  <si>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</si>
  <si>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</si>
  <si>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</si>
  <si>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</si>
  <si>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</si>
  <si>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</si>
  <si>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</si>
  <si>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</si>
  <si>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</si>
  <si>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</si>
  <si>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</si>
  <si>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</si>
  <si>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</si>
  <si>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</si>
  <si>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</si>
  <si>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</si>
  <si>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</si>
  <si>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</si>
  <si>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</si>
  <si>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</si>
  <si>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</si>
  <si>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</si>
  <si>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</si>
  <si>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</si>
  <si>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</si>
  <si>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</si>
  <si>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</si>
  <si>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</si>
  <si>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</si>
  <si>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</si>
  <si>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</si>
  <si>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</si>
  <si>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</si>
  <si>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</si>
  <si>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</si>
  <si>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</si>
  <si>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</si>
  <si>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</si>
  <si>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</si>
  <si>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</si>
  <si>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</si>
  <si>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</si>
  <si>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</si>
  <si>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</si>
  <si>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</si>
  <si>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</si>
  <si>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</si>
  <si>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</si>
  <si>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</si>
  <si>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</si>
  <si>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</si>
  <si>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</si>
  <si>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</si>
  <si>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</si>
  <si>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</si>
  <si>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</si>
  <si>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</si>
  <si>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</si>
  <si>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</si>
  <si>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</si>
  <si>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</si>
  <si>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</si>
  <si>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</si>
  <si>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</si>
  <si>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</si>
  <si>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</si>
  <si>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</si>
  <si>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</si>
  <si>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</si>
  <si>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</si>
  <si>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</si>
  <si>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</si>
  <si>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</si>
  <si>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</si>
  <si>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6.80F/C</t>
  </si>
  <si>
    <t>6.50F/C</t>
  </si>
  <si>
    <t>NOTA A CREDITO 5E</t>
  </si>
  <si>
    <t>66.50F/C</t>
  </si>
  <si>
    <t>8.00PERIODICO</t>
  </si>
  <si>
    <t>117.00F/C</t>
  </si>
  <si>
    <t>3.80F/C</t>
  </si>
  <si>
    <t>57.50F/C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</si>
</sst>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41154.51</v>
      </c>
      <c r="C2" s="43">
        <f>MODELO!AH12</f>
        <v>20130.329999999998</v>
      </c>
      <c r="D2" s="43">
        <f>EXQUISITECES!AH12</f>
        <v>7615.8099999999995</v>
      </c>
      <c r="E2" s="43">
        <f>HOYADA!AH12</f>
        <v>5746.1230000000005</v>
      </c>
      <c r="F2" s="43">
        <f>FARMASTOP!AH12</f>
        <v>2564.4700000000003</v>
      </c>
      <c r="G2" s="43">
        <f>BOCAS!AH12</f>
        <v>1160.8399999999999</v>
      </c>
      <c r="H2" s="43">
        <f>LAGUNETICA!AH12</f>
        <v>9061.35</v>
      </c>
      <c r="I2" s="43">
        <f>SANANTONIO!AH12</f>
        <v>0</v>
      </c>
      <c r="J2" s="43">
        <f>SUM(B2:I2)</f>
        <v>87433.433000000005</v>
      </c>
    </row>
    <row r="3" spans="1:10" x14ac:dyDescent="0.25">
      <c r="A3" s="46" t="s">
        <v>0</v>
      </c>
      <c r="B3" s="43">
        <f>AUTOMERCADO!AH15</f>
        <v>949.5</v>
      </c>
      <c r="C3" s="43">
        <f>MODELO!AH15</f>
        <v>1064</v>
      </c>
      <c r="D3" s="43">
        <f>EXQUISITECES!AH15</f>
        <v>507.5</v>
      </c>
      <c r="E3" s="43">
        <f>HOYADA!AH15</f>
        <v>588.70000000000005</v>
      </c>
      <c r="F3" s="43">
        <f>FARMASTOP!AH15</f>
        <v>58.5</v>
      </c>
      <c r="G3" s="43">
        <f>BOCAS!AH15</f>
        <v>40</v>
      </c>
      <c r="H3" s="43">
        <f>LAGUNETICA!AH15</f>
        <v>1234.5</v>
      </c>
      <c r="I3" s="43">
        <f>SANANTONIO!AH15</f>
        <v>0</v>
      </c>
      <c r="J3" s="43">
        <f t="shared" ref="J3:J52" si="0">SUM(B3:I3)</f>
        <v>4442.7</v>
      </c>
    </row>
    <row r="4" spans="1:10" x14ac:dyDescent="0.25">
      <c r="A4" s="73" t="s">
        <v>20</v>
      </c>
      <c r="B4" s="43">
        <f>AUTOMERCADO!AH16</f>
        <v>4451</v>
      </c>
      <c r="C4" s="43">
        <f>MODELO!AH16</f>
        <v>1710</v>
      </c>
      <c r="D4" s="43">
        <f>EXQUISITECES!AH16</f>
        <v>825</v>
      </c>
      <c r="E4" s="43">
        <f>HOYADA!AH16</f>
        <v>414</v>
      </c>
      <c r="F4" s="43">
        <f>FARMASTOP!AH16</f>
        <v>275</v>
      </c>
      <c r="G4" s="43">
        <f>BOCAS!AH16</f>
        <v>131</v>
      </c>
      <c r="H4" s="43">
        <f>LAGUNETICA!AH16</f>
        <v>636</v>
      </c>
      <c r="I4" s="43">
        <f>SANANTONIO!AH16</f>
        <v>0</v>
      </c>
      <c r="J4" s="43">
        <f t="shared" si="0"/>
        <v>8442</v>
      </c>
    </row>
    <row r="5" spans="1:10" x14ac:dyDescent="0.25">
      <c r="A5" s="46" t="s">
        <v>27</v>
      </c>
      <c r="B5" s="43">
        <f>AUTOMERCADO!AH17</f>
        <v>19762.440000000002</v>
      </c>
      <c r="C5" s="43">
        <f>MODELO!AH17</f>
        <v>7592.4000000000015</v>
      </c>
      <c r="D5" s="43">
        <f>EXQUISITECES!AH17</f>
        <v>3663</v>
      </c>
      <c r="E5" s="43">
        <f>HOYADA!AH17</f>
        <v>1838.16</v>
      </c>
      <c r="F5" s="43">
        <f>FARMASTOP!AH17</f>
        <v>1221</v>
      </c>
      <c r="G5" s="43">
        <f>BOCAS!AH17</f>
        <v>579.02</v>
      </c>
      <c r="H5" s="43">
        <f>LAGUNETICA!AH17</f>
        <v>2823.84</v>
      </c>
      <c r="I5" s="43">
        <f>SANANTONIO!AH17</f>
        <v>0</v>
      </c>
      <c r="J5" s="43">
        <f t="shared" si="0"/>
        <v>37479.86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4451</v>
      </c>
      <c r="C10" s="43">
        <f>MODELO!AH22</f>
        <v>1710</v>
      </c>
      <c r="D10" s="43">
        <f>EXQUISITECES!AH22</f>
        <v>825</v>
      </c>
      <c r="E10" s="43">
        <f>HOYADA!AH22</f>
        <v>414</v>
      </c>
      <c r="F10" s="43">
        <f>FARMASTOP!AH22</f>
        <v>275</v>
      </c>
      <c r="G10" s="43">
        <f>BOCAS!AH22</f>
        <v>131</v>
      </c>
      <c r="H10" s="43">
        <f>LAGUNETICA!AH22</f>
        <v>636</v>
      </c>
      <c r="I10" s="43">
        <f>SANANTONIO!AH22</f>
        <v>0</v>
      </c>
      <c r="J10" s="43">
        <f t="shared" si="0"/>
        <v>8442</v>
      </c>
    </row>
    <row r="11" spans="1:10" x14ac:dyDescent="0.25">
      <c r="A11" s="48" t="s">
        <v>26</v>
      </c>
      <c r="B11" s="43">
        <f>AUTOMERCADO!AH23</f>
        <v>19762.440000000002</v>
      </c>
      <c r="C11" s="43">
        <f>MODELO!AH23</f>
        <v>7592.4000000000015</v>
      </c>
      <c r="D11" s="43">
        <f>EXQUISITECES!AH23</f>
        <v>3663</v>
      </c>
      <c r="E11" s="43">
        <f>HOYADA!AH23</f>
        <v>1838.16</v>
      </c>
      <c r="F11" s="43">
        <f>FARMASTOP!AH23</f>
        <v>1221</v>
      </c>
      <c r="G11" s="43">
        <f>BOCAS!AH23</f>
        <v>579.02</v>
      </c>
      <c r="H11" s="43">
        <f>LAGUNETICA!AH23</f>
        <v>2823.84</v>
      </c>
      <c r="I11" s="43">
        <f>SANANTONIO!AH23</f>
        <v>0</v>
      </c>
      <c r="J11" s="43">
        <f t="shared" si="0"/>
        <v>37479.86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48.3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48.3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48.3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48.3</v>
      </c>
    </row>
    <row r="20" spans="1:10" x14ac:dyDescent="0.25">
      <c r="A20" s="46" t="s">
        <v>34</v>
      </c>
      <c r="B20" s="43">
        <f>AUTOMERCADO!AH32</f>
        <v>323.90000000000003</v>
      </c>
      <c r="C20" s="43">
        <f>MODELO!AH32</f>
        <v>0</v>
      </c>
      <c r="D20" s="43">
        <f>EXQUISITECES!AH32</f>
        <v>70.290000000000006</v>
      </c>
      <c r="E20" s="43">
        <f>HOYADA!AH32</f>
        <v>33.340000000000003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427.53000000000009</v>
      </c>
    </row>
    <row r="21" spans="1:10" x14ac:dyDescent="0.25">
      <c r="A21" s="46" t="s">
        <v>35</v>
      </c>
      <c r="B21" s="43">
        <f>AUTOMERCADO!AH33</f>
        <v>1438.1160000000002</v>
      </c>
      <c r="C21" s="43">
        <f>MODELO!AH33</f>
        <v>0</v>
      </c>
      <c r="D21" s="43">
        <f>EXQUISITECES!AH33</f>
        <v>312.08760000000007</v>
      </c>
      <c r="E21" s="43">
        <f>HOYADA!AH33</f>
        <v>148.02960000000002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1898.2332000000004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323.90000000000003</v>
      </c>
      <c r="C26" s="43">
        <f>MODELO!AH38</f>
        <v>0</v>
      </c>
      <c r="D26" s="43">
        <f>EXQUISITECES!AH38</f>
        <v>70.290000000000006</v>
      </c>
      <c r="E26" s="43">
        <f>HOYADA!AH38</f>
        <v>33.340000000000003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427.53000000000009</v>
      </c>
    </row>
    <row r="27" spans="1:10" x14ac:dyDescent="0.25">
      <c r="A27" s="48" t="s">
        <v>42</v>
      </c>
      <c r="B27" s="43">
        <f>AUTOMERCADO!AH39</f>
        <v>1438.1160000000002</v>
      </c>
      <c r="C27" s="43">
        <f>MODELO!AH39</f>
        <v>0</v>
      </c>
      <c r="D27" s="43">
        <f>EXQUISITECES!AH39</f>
        <v>312.08760000000007</v>
      </c>
      <c r="E27" s="43">
        <f>HOYADA!AH39</f>
        <v>148.02960000000002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1898.2332000000004</v>
      </c>
    </row>
    <row r="28" spans="1:10" x14ac:dyDescent="0.25">
      <c r="A28" s="46" t="s">
        <v>43</v>
      </c>
      <c r="B28" s="43">
        <f>AUTOMERCADO!AH40</f>
        <v>144.9</v>
      </c>
      <c r="C28" s="43">
        <f>MODELO!AH40</f>
        <v>0</v>
      </c>
      <c r="D28" s="43">
        <f>EXQUISITECES!AH40</f>
        <v>0</v>
      </c>
      <c r="E28" s="43">
        <f>HOYADA!AH40</f>
        <v>8</v>
      </c>
      <c r="F28" s="43">
        <f>FARMASTOP!AH40</f>
        <v>2.48</v>
      </c>
      <c r="G28" s="43">
        <f>BOCAS!AH40</f>
        <v>16.7</v>
      </c>
      <c r="H28" s="43">
        <f>LAGUNETICA!AH40</f>
        <v>4.43</v>
      </c>
      <c r="I28" s="43">
        <f>SANANTONIO!AH40</f>
        <v>0</v>
      </c>
      <c r="J28" s="43">
        <f t="shared" si="0"/>
        <v>176.51</v>
      </c>
    </row>
    <row r="29" spans="1:10" x14ac:dyDescent="0.25">
      <c r="A29" s="46" t="s">
        <v>44</v>
      </c>
      <c r="B29" s="43">
        <f>AUTOMERCADO!AH41</f>
        <v>643.35600000000011</v>
      </c>
      <c r="C29" s="43">
        <f>MODELO!AH41</f>
        <v>0</v>
      </c>
      <c r="D29" s="43">
        <f>EXQUISITECES!AH41</f>
        <v>0</v>
      </c>
      <c r="E29" s="43">
        <f>HOYADA!AH41</f>
        <v>35.520000000000003</v>
      </c>
      <c r="F29" s="43">
        <f>FARMASTOP!AH41</f>
        <v>11.011200000000001</v>
      </c>
      <c r="G29" s="43">
        <f>BOCAS!AH41</f>
        <v>73.813999999999993</v>
      </c>
      <c r="H29" s="43">
        <f>LAGUNETICA!AH41</f>
        <v>19.6692</v>
      </c>
      <c r="I29" s="43">
        <f>SANANTONIO!AH41</f>
        <v>0</v>
      </c>
      <c r="J29" s="43">
        <f t="shared" si="0"/>
        <v>783.37040000000013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144.9</v>
      </c>
      <c r="C34" s="43">
        <f>MODELO!AH46</f>
        <v>0</v>
      </c>
      <c r="D34" s="43">
        <f>EXQUISITECES!AH46</f>
        <v>0</v>
      </c>
      <c r="E34" s="43">
        <f>HOYADA!AH46</f>
        <v>8</v>
      </c>
      <c r="F34" s="43">
        <f>FARMASTOP!AH46</f>
        <v>2.48</v>
      </c>
      <c r="G34" s="43">
        <f>BOCAS!AH46</f>
        <v>16.7</v>
      </c>
      <c r="H34" s="43">
        <f>LAGUNETICA!AH46</f>
        <v>4.43</v>
      </c>
      <c r="I34" s="43">
        <f>SANANTONIO!AH46</f>
        <v>0</v>
      </c>
      <c r="J34" s="43">
        <f t="shared" si="0"/>
        <v>176.51</v>
      </c>
    </row>
    <row r="35" spans="1:10" x14ac:dyDescent="0.25">
      <c r="A35" s="48" t="s">
        <v>48</v>
      </c>
      <c r="B35" s="43">
        <f>AUTOMERCADO!AH47</f>
        <v>643.35600000000011</v>
      </c>
      <c r="C35" s="43">
        <f>MODELO!AH47</f>
        <v>0</v>
      </c>
      <c r="D35" s="43">
        <f>EXQUISITECES!AH47</f>
        <v>0</v>
      </c>
      <c r="E35" s="43">
        <f>HOYADA!AH47</f>
        <v>35.520000000000003</v>
      </c>
      <c r="F35" s="43">
        <f>FARMASTOP!AH47</f>
        <v>11.011200000000001</v>
      </c>
      <c r="G35" s="43">
        <f>BOCAS!AH47</f>
        <v>73.813999999999993</v>
      </c>
      <c r="H35" s="43">
        <f>LAGUNETICA!AH47</f>
        <v>19.6692</v>
      </c>
      <c r="I35" s="43">
        <f>SANANTONIO!AH47</f>
        <v>0</v>
      </c>
      <c r="J35" s="43">
        <f t="shared" si="0"/>
        <v>783.37040000000013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14550.199999999999</v>
      </c>
      <c r="C37" s="43">
        <f>MODELO!AH49</f>
        <v>6660.92</v>
      </c>
      <c r="D37" s="43">
        <f>EXQUISITECES!AH49</f>
        <v>2477.16</v>
      </c>
      <c r="E37" s="43">
        <f>HOYADA!AH49</f>
        <v>1289.05</v>
      </c>
      <c r="F37" s="43">
        <f>FARMASTOP!AH49</f>
        <v>1187.25</v>
      </c>
      <c r="G37" s="43">
        <f>BOCAS!AH49</f>
        <v>398.07</v>
      </c>
      <c r="H37" s="43">
        <f>LAGUNETICA!AH49</f>
        <v>1825.6999999999998</v>
      </c>
      <c r="I37" s="43">
        <f>SANANTONIO!AH49</f>
        <v>0</v>
      </c>
      <c r="J37" s="43">
        <f t="shared" si="0"/>
        <v>28388.35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1352.35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2313.9300000000003</v>
      </c>
      <c r="I40" s="43">
        <f>SANANTONIO!AH52</f>
        <v>0</v>
      </c>
      <c r="J40" s="43">
        <f t="shared" si="0"/>
        <v>3666.28</v>
      </c>
    </row>
    <row r="41" spans="1:10" x14ac:dyDescent="0.25">
      <c r="A41" s="74" t="s">
        <v>18</v>
      </c>
      <c r="B41" s="43">
        <f>AUTOMERCADO!AH53</f>
        <v>2776.64</v>
      </c>
      <c r="C41" s="43">
        <f>MODELO!AH53</f>
        <v>2945.89</v>
      </c>
      <c r="D41" s="43">
        <f>EXQUISITECES!AH53</f>
        <v>659.57999999999993</v>
      </c>
      <c r="E41" s="43">
        <f>HOYADA!AH53</f>
        <v>1827.89</v>
      </c>
      <c r="F41" s="43">
        <f>FARMASTOP!AH53</f>
        <v>158.93</v>
      </c>
      <c r="G41" s="43">
        <f>BOCAS!AH53</f>
        <v>70.5</v>
      </c>
      <c r="H41" s="43">
        <f>LAGUNETICA!AH53</f>
        <v>839.73</v>
      </c>
      <c r="I41" s="43">
        <f>SANANTONIO!AH53</f>
        <v>0</v>
      </c>
      <c r="J41" s="43">
        <f t="shared" si="0"/>
        <v>9279.16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219.95999999999998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219.95999999999998</v>
      </c>
    </row>
    <row r="43" spans="1:10" x14ac:dyDescent="0.25">
      <c r="A43" s="74" t="s">
        <v>52</v>
      </c>
      <c r="B43" s="43">
        <f>AUTOMERCADO!AH55</f>
        <v>1015.64</v>
      </c>
      <c r="C43" s="43">
        <f>MODELO!AH55</f>
        <v>439.34</v>
      </c>
      <c r="D43" s="43">
        <f>EXQUISITECES!AH55</f>
        <v>8</v>
      </c>
      <c r="E43" s="43">
        <f>HOYADA!AH55</f>
        <v>19.11</v>
      </c>
      <c r="F43" s="43">
        <f>FARMASTOP!AH55</f>
        <v>101.72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1583.81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80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80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19.62</v>
      </c>
      <c r="I47" s="43">
        <f>SANANTONIO!AH59</f>
        <v>0</v>
      </c>
      <c r="J47" s="43">
        <f t="shared" si="0"/>
        <v>19.62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41184.191999999995</v>
      </c>
      <c r="C52" s="75">
        <f>MODELO!AH64</f>
        <v>20354.859999999997</v>
      </c>
      <c r="D52" s="75">
        <f>EXQUISITECES!AH64</f>
        <v>7627.3275999999996</v>
      </c>
      <c r="E52" s="75">
        <f>HOYADA!AH64</f>
        <v>5746.4596000000001</v>
      </c>
      <c r="F52" s="75">
        <f>FARMASTOP!AH64</f>
        <v>2738.4112</v>
      </c>
      <c r="G52" s="75">
        <f>BOCAS!AH64</f>
        <v>1161.4040000000002</v>
      </c>
      <c r="H52" s="75">
        <f>LAGUNETICA!AH64</f>
        <v>9076.9892000000018</v>
      </c>
      <c r="I52" s="75">
        <f>SANANTONIO!AH64</f>
        <v>0</v>
      </c>
      <c r="J52" s="75">
        <f t="shared" si="0"/>
        <v>87889.643599999996</v>
      </c>
    </row>
    <row r="53" spans="1:10" x14ac:dyDescent="0.25">
      <c r="A53" s="56" t="s">
        <v>3</v>
      </c>
      <c r="B53" s="43">
        <f>B2</f>
        <v>41154.51</v>
      </c>
      <c r="C53" s="43">
        <f t="shared" ref="C53:I53" si="1">C2</f>
        <v>20130.329999999998</v>
      </c>
      <c r="D53" s="43">
        <f t="shared" si="1"/>
        <v>7615.8099999999995</v>
      </c>
      <c r="E53" s="43">
        <f t="shared" si="1"/>
        <v>5746.1230000000005</v>
      </c>
      <c r="F53" s="43">
        <f t="shared" si="1"/>
        <v>2564.4700000000003</v>
      </c>
      <c r="G53" s="43">
        <f t="shared" si="1"/>
        <v>1160.8399999999999</v>
      </c>
      <c r="H53" s="43">
        <f t="shared" si="1"/>
        <v>9061.35</v>
      </c>
      <c r="I53" s="43">
        <f t="shared" si="1"/>
        <v>0</v>
      </c>
      <c r="J53" s="43">
        <f>J2</f>
        <v>87433.433000000005</v>
      </c>
    </row>
    <row r="54" spans="1:10" x14ac:dyDescent="0.25">
      <c r="A54" s="58" t="s">
        <v>95</v>
      </c>
      <c r="B54" s="43">
        <f>+B52-B53</f>
        <v>29.681999999993423</v>
      </c>
      <c r="C54" s="43">
        <f t="shared" ref="C54:I54" si="2">+C52-C53</f>
        <v>224.52999999999884</v>
      </c>
      <c r="D54" s="43">
        <f t="shared" si="2"/>
        <v>11.51760000000013</v>
      </c>
      <c r="E54" s="43">
        <f t="shared" si="2"/>
        <v>0.33659999999963475</v>
      </c>
      <c r="F54" s="43">
        <f t="shared" si="2"/>
        <v>173.94119999999975</v>
      </c>
      <c r="G54" s="43">
        <f t="shared" si="2"/>
        <v>0.56400000000030559</v>
      </c>
      <c r="H54" s="43">
        <f t="shared" si="2"/>
        <v>15.639200000001438</v>
      </c>
      <c r="I54" s="43">
        <f t="shared" si="2"/>
        <v>0</v>
      </c>
      <c r="J54" s="43">
        <f>+J52-J53</f>
        <v>456.21059999999125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0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70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3724.28</v>
      </c>
      <c r="C12" s="26">
        <v>4092.46</v>
      </c>
      <c r="D12" s="26">
        <v>4715.42</v>
      </c>
      <c r="E12" s="26">
        <v>2144.35</v>
      </c>
      <c r="F12" s="26">
        <v>3437.37</v>
      </c>
      <c r="G12" s="26">
        <v>2872.53</v>
      </c>
      <c r="H12" s="26">
        <v>4155.55</v>
      </c>
      <c r="I12" s="26">
        <v>4023.91</v>
      </c>
      <c r="J12" s="26">
        <v>4980.78</v>
      </c>
      <c r="K12" s="26">
        <v>1178.07</v>
      </c>
      <c r="L12" s="26">
        <v>2102.87</v>
      </c>
      <c r="M12" s="26">
        <v>1802.62</v>
      </c>
      <c r="N12" s="26">
        <v>1269.27</v>
      </c>
      <c r="O12" s="26">
        <v>307.95999999999998</v>
      </c>
      <c r="P12" s="26">
        <v>347.07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41154.51</v>
      </c>
      <c r="AI12" s="26">
        <v>40532.29</v>
      </c>
      <c r="AJ12" s="69">
        <f>+AI12-AH12</f>
        <v>-622.22000000000116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</v>
      </c>
      <c r="C15" s="23">
        <v>130</v>
      </c>
      <c r="D15" s="23">
        <v>94.5</v>
      </c>
      <c r="E15" s="23">
        <v>72.5</v>
      </c>
      <c r="F15" s="23">
        <v>2.5</v>
      </c>
      <c r="G15" s="23"/>
      <c r="H15" s="23"/>
      <c r="I15" s="23">
        <v>263.5</v>
      </c>
      <c r="J15" s="23"/>
      <c r="K15" s="23"/>
      <c r="L15" s="23">
        <v>228.5</v>
      </c>
      <c r="M15" s="23">
        <v>63.5</v>
      </c>
      <c r="N15" s="23">
        <v>44.5</v>
      </c>
      <c r="O15" s="23">
        <v>0.5</v>
      </c>
      <c r="P15" s="23">
        <v>41.5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949.5</v>
      </c>
    </row>
    <row r="16" spans="1:36" s="32" customFormat="1" x14ac:dyDescent="0.25">
      <c r="A16" s="30" t="s">
        <v>20</v>
      </c>
      <c r="B16" s="31">
        <v>551</v>
      </c>
      <c r="C16" s="31">
        <v>228</v>
      </c>
      <c r="D16" s="31">
        <v>582</v>
      </c>
      <c r="E16" s="31">
        <v>286</v>
      </c>
      <c r="F16" s="31">
        <v>483</v>
      </c>
      <c r="G16" s="31">
        <v>398</v>
      </c>
      <c r="H16" s="31">
        <v>529</v>
      </c>
      <c r="I16" s="31">
        <v>582</v>
      </c>
      <c r="J16" s="31">
        <v>785</v>
      </c>
      <c r="K16" s="31"/>
      <c r="L16" s="31"/>
      <c r="M16" s="31"/>
      <c r="N16" s="31"/>
      <c r="O16" s="31"/>
      <c r="P16" s="31">
        <v>27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4451</v>
      </c>
      <c r="AJ16" s="70"/>
    </row>
    <row r="17" spans="1:36" s="47" customFormat="1" x14ac:dyDescent="0.25">
      <c r="A17" s="46" t="s">
        <v>27</v>
      </c>
      <c r="B17" s="22">
        <f>B16*$B$8</f>
        <v>2446.44</v>
      </c>
      <c r="C17" s="22">
        <f>C16*$B$8</f>
        <v>1012.32</v>
      </c>
      <c r="D17" s="22">
        <f t="shared" ref="D17:L17" si="2">D16*$B$8</f>
        <v>2584.0800000000004</v>
      </c>
      <c r="E17" s="22">
        <f t="shared" si="2"/>
        <v>1269.8400000000001</v>
      </c>
      <c r="F17" s="22">
        <f t="shared" si="2"/>
        <v>2144.52</v>
      </c>
      <c r="G17" s="22">
        <f t="shared" si="2"/>
        <v>1767.1200000000001</v>
      </c>
      <c r="H17" s="22">
        <f t="shared" si="2"/>
        <v>2348.7600000000002</v>
      </c>
      <c r="I17" s="22">
        <f t="shared" si="2"/>
        <v>2584.0800000000004</v>
      </c>
      <c r="J17" s="22">
        <f t="shared" si="2"/>
        <v>3485.4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119.88000000000001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19762.440000000002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551</v>
      </c>
      <c r="C22" s="20">
        <f t="shared" ref="C22:L22" si="11">+C16+C18+C20</f>
        <v>228</v>
      </c>
      <c r="D22" s="20">
        <f t="shared" si="11"/>
        <v>582</v>
      </c>
      <c r="E22" s="20">
        <f t="shared" si="11"/>
        <v>286</v>
      </c>
      <c r="F22" s="20">
        <f t="shared" si="11"/>
        <v>483</v>
      </c>
      <c r="G22" s="20">
        <f t="shared" si="11"/>
        <v>398</v>
      </c>
      <c r="H22" s="20">
        <f t="shared" si="11"/>
        <v>529</v>
      </c>
      <c r="I22" s="20">
        <f t="shared" si="11"/>
        <v>582</v>
      </c>
      <c r="J22" s="20">
        <f t="shared" si="11"/>
        <v>785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27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4451</v>
      </c>
    </row>
    <row r="23" spans="1:36" s="47" customFormat="1" x14ac:dyDescent="0.25">
      <c r="A23" s="48" t="s">
        <v>26</v>
      </c>
      <c r="B23" s="19">
        <f>+B17+B19+B21</f>
        <v>2446.44</v>
      </c>
      <c r="C23" s="19">
        <f t="shared" ref="C23:L23" si="14">+C17+C19+C21</f>
        <v>1012.32</v>
      </c>
      <c r="D23" s="19">
        <f t="shared" si="14"/>
        <v>2584.0800000000004</v>
      </c>
      <c r="E23" s="19">
        <f t="shared" si="14"/>
        <v>1269.8400000000001</v>
      </c>
      <c r="F23" s="19">
        <f t="shared" si="14"/>
        <v>2144.52</v>
      </c>
      <c r="G23" s="19">
        <f t="shared" si="14"/>
        <v>1767.1200000000001</v>
      </c>
      <c r="H23" s="19">
        <f t="shared" si="14"/>
        <v>2348.7600000000002</v>
      </c>
      <c r="I23" s="19">
        <f t="shared" si="14"/>
        <v>2584.0800000000004</v>
      </c>
      <c r="J23" s="19">
        <f t="shared" si="14"/>
        <v>3485.4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119.88000000000001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19762.440000000002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48.3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48.3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10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48.3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48.3</v>
      </c>
    </row>
    <row r="32" spans="1:36" x14ac:dyDescent="0.25">
      <c r="A32" s="13" t="s">
        <v>34</v>
      </c>
      <c r="B32" s="36"/>
      <c r="C32" s="36">
        <v>128.75</v>
      </c>
      <c r="D32" s="36">
        <v>59.9</v>
      </c>
      <c r="E32" s="36"/>
      <c r="F32" s="36"/>
      <c r="G32" s="36"/>
      <c r="H32" s="36">
        <v>95.01</v>
      </c>
      <c r="I32" s="36">
        <v>40.24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323.90000000000003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571.65000000000009</v>
      </c>
      <c r="D33" s="22">
        <f t="shared" si="30"/>
        <v>265.95600000000002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421.84440000000006</v>
      </c>
      <c r="I33" s="22">
        <f t="shared" si="30"/>
        <v>178.66560000000001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1438.1160000000002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128.75</v>
      </c>
      <c r="D38" s="20">
        <f t="shared" si="39"/>
        <v>59.9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95.01</v>
      </c>
      <c r="I38" s="20">
        <f t="shared" si="39"/>
        <v>40.24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323.90000000000003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571.65000000000009</v>
      </c>
      <c r="D39" s="19">
        <f t="shared" si="42"/>
        <v>265.95600000000002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421.84440000000006</v>
      </c>
      <c r="I39" s="19">
        <f t="shared" si="42"/>
        <v>178.66560000000001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1438.1160000000002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46.05</v>
      </c>
      <c r="G40" s="36"/>
      <c r="H40" s="36">
        <v>54.25</v>
      </c>
      <c r="I40" s="36">
        <v>44.6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144.9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204.46200000000002</v>
      </c>
      <c r="G41" s="22">
        <f t="shared" si="45"/>
        <v>0</v>
      </c>
      <c r="H41" s="22">
        <f t="shared" si="45"/>
        <v>240.87000000000003</v>
      </c>
      <c r="I41" s="22">
        <f t="shared" si="45"/>
        <v>198.02400000000003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643.35600000000011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46.05</v>
      </c>
      <c r="G46" s="20">
        <f t="shared" si="54"/>
        <v>0</v>
      </c>
      <c r="H46" s="20">
        <f t="shared" si="54"/>
        <v>54.25</v>
      </c>
      <c r="I46" s="20">
        <f t="shared" si="54"/>
        <v>44.6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144.9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204.46200000000002</v>
      </c>
      <c r="G47" s="19">
        <f t="shared" si="57"/>
        <v>0</v>
      </c>
      <c r="H47" s="19">
        <f t="shared" si="57"/>
        <v>240.87000000000003</v>
      </c>
      <c r="I47" s="19">
        <f t="shared" si="57"/>
        <v>198.02400000000003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643.35600000000011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1092.26</v>
      </c>
      <c r="C49" s="44">
        <v>1486.12</v>
      </c>
      <c r="D49" s="44">
        <v>1630.7</v>
      </c>
      <c r="E49" s="44">
        <v>797.28</v>
      </c>
      <c r="F49" s="44">
        <v>670.84</v>
      </c>
      <c r="G49" s="44">
        <v>176.61</v>
      </c>
      <c r="H49" s="44">
        <v>596.1</v>
      </c>
      <c r="I49" s="44">
        <v>415.84</v>
      </c>
      <c r="J49" s="44">
        <v>1482.39</v>
      </c>
      <c r="K49" s="44">
        <v>1136.8499999999999</v>
      </c>
      <c r="L49" s="44">
        <v>1805.87</v>
      </c>
      <c r="M49" s="45">
        <v>1684.23</v>
      </c>
      <c r="N49" s="45">
        <v>1128.21</v>
      </c>
      <c r="O49" s="45">
        <v>283.41000000000003</v>
      </c>
      <c r="P49" s="45">
        <v>163.49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14550.199999999999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179.51</v>
      </c>
      <c r="C53" s="44">
        <v>522.19000000000005</v>
      </c>
      <c r="D53" s="44">
        <v>139.87</v>
      </c>
      <c r="E53" s="44"/>
      <c r="F53" s="44">
        <v>418.93</v>
      </c>
      <c r="G53" s="44">
        <v>672.69</v>
      </c>
      <c r="H53" s="44">
        <v>551.35</v>
      </c>
      <c r="I53" s="44">
        <v>271.13</v>
      </c>
      <c r="J53" s="44"/>
      <c r="K53" s="44"/>
      <c r="L53" s="44"/>
      <c r="M53" s="45"/>
      <c r="N53" s="45"/>
      <c r="O53" s="45"/>
      <c r="P53" s="45">
        <v>20.97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2776.64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373.03</v>
      </c>
      <c r="D55" s="44"/>
      <c r="E55" s="44">
        <v>5.34</v>
      </c>
      <c r="F55" s="44"/>
      <c r="G55" s="44">
        <v>262.81</v>
      </c>
      <c r="H55" s="44"/>
      <c r="I55" s="44">
        <v>67.03</v>
      </c>
      <c r="J55" s="44">
        <v>21.77</v>
      </c>
      <c r="K55" s="44">
        <v>41.22</v>
      </c>
      <c r="L55" s="44">
        <v>68.7</v>
      </c>
      <c r="M55" s="45">
        <v>54.77</v>
      </c>
      <c r="N55" s="45">
        <v>96.88</v>
      </c>
      <c r="O55" s="45">
        <v>24.09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1015.64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3726.21</v>
      </c>
      <c r="C64" s="53">
        <f t="shared" ref="C64:AG64" si="61">+C15+C23+C31+C39+C47+C48+C49+C50+C51+C52+C53+C54+C55+C56+C57+C58+C59+C60+C61+C62+C63</f>
        <v>4095.3100000000004</v>
      </c>
      <c r="D64" s="53">
        <f t="shared" si="61"/>
        <v>4715.1060000000007</v>
      </c>
      <c r="E64" s="53">
        <f t="shared" si="61"/>
        <v>2144.96</v>
      </c>
      <c r="F64" s="53">
        <f t="shared" si="61"/>
        <v>3441.252</v>
      </c>
      <c r="G64" s="53">
        <f t="shared" si="61"/>
        <v>2879.23</v>
      </c>
      <c r="H64" s="53">
        <f t="shared" si="61"/>
        <v>4158.9243999999999</v>
      </c>
      <c r="I64" s="53">
        <f t="shared" si="61"/>
        <v>4026.5696000000007</v>
      </c>
      <c r="J64" s="53">
        <f t="shared" si="61"/>
        <v>4989.5600000000004</v>
      </c>
      <c r="K64" s="53">
        <f t="shared" si="61"/>
        <v>1178.07</v>
      </c>
      <c r="L64" s="53">
        <f t="shared" si="61"/>
        <v>2103.0699999999997</v>
      </c>
      <c r="M64" s="53">
        <f t="shared" si="61"/>
        <v>1802.5</v>
      </c>
      <c r="N64" s="53">
        <f t="shared" si="61"/>
        <v>1269.5900000000001</v>
      </c>
      <c r="O64" s="53">
        <f t="shared" si="61"/>
        <v>308</v>
      </c>
      <c r="P64" s="53">
        <f t="shared" si="61"/>
        <v>345.84000000000003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41184.191999999995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9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3724.28</v>
      </c>
      <c r="C67" s="57">
        <f t="shared" ref="C67:L67" si="63">C12</f>
        <v>4092.46</v>
      </c>
      <c r="D67" s="57">
        <f t="shared" si="63"/>
        <v>4715.42</v>
      </c>
      <c r="E67" s="57">
        <f t="shared" si="63"/>
        <v>2144.35</v>
      </c>
      <c r="F67" s="57">
        <f t="shared" si="63"/>
        <v>3437.37</v>
      </c>
      <c r="G67" s="57">
        <f t="shared" si="63"/>
        <v>2872.53</v>
      </c>
      <c r="H67" s="57">
        <f t="shared" si="63"/>
        <v>4155.55</v>
      </c>
      <c r="I67" s="57">
        <f t="shared" si="63"/>
        <v>4023.91</v>
      </c>
      <c r="J67" s="57">
        <f t="shared" si="63"/>
        <v>4980.78</v>
      </c>
      <c r="K67" s="57">
        <f t="shared" si="63"/>
        <v>1178.07</v>
      </c>
      <c r="L67" s="57">
        <f t="shared" si="63"/>
        <v>2102.87</v>
      </c>
      <c r="M67" s="57">
        <f t="shared" ref="M67:AG67" si="64">M12</f>
        <v>1802.62</v>
      </c>
      <c r="N67" s="57">
        <f t="shared" si="64"/>
        <v>1269.27</v>
      </c>
      <c r="O67" s="57">
        <f t="shared" si="64"/>
        <v>307.95999999999998</v>
      </c>
      <c r="P67" s="57">
        <f t="shared" si="64"/>
        <v>347.07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41154.51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3724.28</v>
      </c>
      <c r="C69" s="59">
        <f t="shared" ref="C69:L69" si="67">+C67+C68</f>
        <v>4092.46</v>
      </c>
      <c r="D69" s="59">
        <f t="shared" si="67"/>
        <v>4715.42</v>
      </c>
      <c r="E69" s="59">
        <f t="shared" si="67"/>
        <v>2144.35</v>
      </c>
      <c r="F69" s="59">
        <f t="shared" si="67"/>
        <v>3437.37</v>
      </c>
      <c r="G69" s="59">
        <f t="shared" si="67"/>
        <v>2872.53</v>
      </c>
      <c r="H69" s="59">
        <f t="shared" si="67"/>
        <v>4155.55</v>
      </c>
      <c r="I69" s="59">
        <f t="shared" si="67"/>
        <v>4023.91</v>
      </c>
      <c r="J69" s="59">
        <f t="shared" si="67"/>
        <v>4980.78</v>
      </c>
      <c r="K69" s="59">
        <f t="shared" si="67"/>
        <v>1178.07</v>
      </c>
      <c r="L69" s="59">
        <f t="shared" si="67"/>
        <v>2102.87</v>
      </c>
      <c r="M69" s="59">
        <f t="shared" ref="M69:AG69" si="68">+M67+M68</f>
        <v>1802.62</v>
      </c>
      <c r="N69" s="59">
        <f t="shared" si="68"/>
        <v>1269.27</v>
      </c>
      <c r="O69" s="59">
        <f t="shared" si="68"/>
        <v>307.95999999999998</v>
      </c>
      <c r="P69" s="59">
        <f t="shared" si="68"/>
        <v>347.07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41154.51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1.9299999999998363</v>
      </c>
      <c r="C70" s="57">
        <f t="shared" si="69"/>
        <v>2.8500000000003638</v>
      </c>
      <c r="D70" s="57">
        <f t="shared" si="69"/>
        <v>-0.3139999999993961</v>
      </c>
      <c r="E70" s="57">
        <f t="shared" si="69"/>
        <v>0.61000000000012733</v>
      </c>
      <c r="F70" s="57">
        <f t="shared" si="69"/>
        <v>3.8820000000000618</v>
      </c>
      <c r="G70" s="57">
        <f t="shared" si="69"/>
        <v>6.6999999999998181</v>
      </c>
      <c r="H70" s="57">
        <f t="shared" si="69"/>
        <v>3.3743999999996959</v>
      </c>
      <c r="I70" s="57">
        <f t="shared" si="69"/>
        <v>2.6596000000008644</v>
      </c>
      <c r="J70" s="57">
        <f t="shared" si="69"/>
        <v>8.7800000000006548</v>
      </c>
      <c r="K70" s="57">
        <f t="shared" si="69"/>
        <v>0</v>
      </c>
      <c r="L70" s="57">
        <f t="shared" si="69"/>
        <v>0.1999999999998181</v>
      </c>
      <c r="M70" s="57">
        <f t="shared" ref="M70:AG70" si="70">+M64-M69</f>
        <v>-0.11999999999989086</v>
      </c>
      <c r="N70" s="57">
        <f t="shared" si="70"/>
        <v>0.32000000000016371</v>
      </c>
      <c r="O70" s="57">
        <f t="shared" si="70"/>
        <v>4.0000000000020464E-2</v>
      </c>
      <c r="P70" s="57">
        <f t="shared" si="70"/>
        <v>-1.2299999999999613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29.682000000002176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 t="s">
        <v>124</v>
      </c>
      <c r="I71" s="14"/>
      <c r="J71" s="14" t="s">
        <v>124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2012.79</v>
      </c>
      <c r="C12" s="26">
        <v>1823.53</v>
      </c>
      <c r="D12" s="26">
        <v>1056.8499999999999</v>
      </c>
      <c r="E12" s="26">
        <v>244.74</v>
      </c>
      <c r="F12" s="26">
        <v>862.02</v>
      </c>
      <c r="G12" s="26">
        <v>3532.49</v>
      </c>
      <c r="H12" s="26">
        <v>2830.15</v>
      </c>
      <c r="I12" s="26">
        <v>2082.89</v>
      </c>
      <c r="J12" s="26">
        <v>2307.52</v>
      </c>
      <c r="K12" s="26">
        <v>873.67</v>
      </c>
      <c r="L12" s="26">
        <v>2503.6799999999998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20130.329999999998</v>
      </c>
      <c r="AI12" s="26">
        <v>19928.009999999998</v>
      </c>
      <c r="AJ12" s="69">
        <f>+AI12-AH12</f>
        <v>-202.31999999999971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170</v>
      </c>
      <c r="C15" s="23">
        <v>0</v>
      </c>
      <c r="D15" s="23">
        <v>86.5</v>
      </c>
      <c r="E15" s="23">
        <v>26.5</v>
      </c>
      <c r="F15" s="23">
        <v>48</v>
      </c>
      <c r="G15" s="23">
        <v>0</v>
      </c>
      <c r="H15" s="23">
        <v>142.5</v>
      </c>
      <c r="I15" s="23">
        <v>197.5</v>
      </c>
      <c r="J15" s="23">
        <v>182.5</v>
      </c>
      <c r="K15" s="23">
        <v>140</v>
      </c>
      <c r="L15" s="23">
        <v>70.5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1064</v>
      </c>
    </row>
    <row r="16" spans="1:36" s="32" customFormat="1" x14ac:dyDescent="0.25">
      <c r="A16" s="30" t="s">
        <v>20</v>
      </c>
      <c r="B16" s="31">
        <v>145</v>
      </c>
      <c r="C16" s="31">
        <v>222</v>
      </c>
      <c r="D16" s="31">
        <v>0</v>
      </c>
      <c r="E16" s="31">
        <v>0</v>
      </c>
      <c r="F16" s="31">
        <v>72</v>
      </c>
      <c r="G16" s="31">
        <v>517</v>
      </c>
      <c r="H16" s="31">
        <v>410</v>
      </c>
      <c r="I16" s="31"/>
      <c r="J16" s="31"/>
      <c r="K16" s="31"/>
      <c r="L16" s="31">
        <v>344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1710</v>
      </c>
      <c r="AJ16" s="70"/>
    </row>
    <row r="17" spans="1:36" s="47" customFormat="1" x14ac:dyDescent="0.25">
      <c r="A17" s="46" t="s">
        <v>27</v>
      </c>
      <c r="B17" s="22">
        <f>B16*$B$8</f>
        <v>643.80000000000007</v>
      </c>
      <c r="C17" s="22">
        <f>C16*$B$8</f>
        <v>985.68000000000006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319.68</v>
      </c>
      <c r="G17" s="22">
        <f t="shared" si="2"/>
        <v>2295.48</v>
      </c>
      <c r="H17" s="22">
        <f t="shared" si="2"/>
        <v>1820.4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1527.3600000000001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7592.4000000000015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145</v>
      </c>
      <c r="C22" s="20">
        <f t="shared" ref="C22:AG23" si="5">+C16+C18+C20</f>
        <v>222</v>
      </c>
      <c r="D22" s="20">
        <f t="shared" si="5"/>
        <v>0</v>
      </c>
      <c r="E22" s="20">
        <f t="shared" si="5"/>
        <v>0</v>
      </c>
      <c r="F22" s="20">
        <f t="shared" si="5"/>
        <v>72</v>
      </c>
      <c r="G22" s="20">
        <f t="shared" si="5"/>
        <v>517</v>
      </c>
      <c r="H22" s="20">
        <f t="shared" si="5"/>
        <v>410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344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1710</v>
      </c>
    </row>
    <row r="23" spans="1:36" s="47" customFormat="1" x14ac:dyDescent="0.25">
      <c r="A23" s="48" t="s">
        <v>26</v>
      </c>
      <c r="B23" s="19">
        <f>+B17+B19+B21</f>
        <v>643.80000000000007</v>
      </c>
      <c r="C23" s="19">
        <f t="shared" si="5"/>
        <v>985.68000000000006</v>
      </c>
      <c r="D23" s="19">
        <f t="shared" si="5"/>
        <v>0</v>
      </c>
      <c r="E23" s="19">
        <f t="shared" si="5"/>
        <v>0</v>
      </c>
      <c r="F23" s="19">
        <f t="shared" si="5"/>
        <v>319.68</v>
      </c>
      <c r="G23" s="19">
        <f t="shared" si="5"/>
        <v>2295.48</v>
      </c>
      <c r="H23" s="19">
        <f t="shared" si="5"/>
        <v>1820.4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1527.3600000000001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7592.4000000000015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829.85</v>
      </c>
      <c r="C49" s="44">
        <v>608.95000000000005</v>
      </c>
      <c r="D49" s="44">
        <v>743.53</v>
      </c>
      <c r="E49" s="44">
        <v>148.88999999999999</v>
      </c>
      <c r="F49" s="44">
        <v>337.49</v>
      </c>
      <c r="G49" s="44">
        <v>942.65</v>
      </c>
      <c r="H49" s="44">
        <v>453.51</v>
      </c>
      <c r="I49" s="44">
        <v>1391.18</v>
      </c>
      <c r="J49" s="44"/>
      <c r="K49" s="44">
        <v>735.21</v>
      </c>
      <c r="L49" s="44">
        <v>469.66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6660.92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127.66</v>
      </c>
      <c r="C52" s="44">
        <v>2.89</v>
      </c>
      <c r="D52" s="44"/>
      <c r="E52" s="44"/>
      <c r="F52" s="44"/>
      <c r="G52" s="44"/>
      <c r="H52" s="44">
        <v>40.21</v>
      </c>
      <c r="I52" s="44"/>
      <c r="J52" s="44">
        <v>1181.5899999999999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1352.35</v>
      </c>
    </row>
    <row r="53" spans="1:34" x14ac:dyDescent="0.25">
      <c r="A53" s="17" t="s">
        <v>18</v>
      </c>
      <c r="B53" s="44">
        <v>244.38</v>
      </c>
      <c r="C53" s="44">
        <v>148.02000000000001</v>
      </c>
      <c r="D53" s="44">
        <v>229.62</v>
      </c>
      <c r="E53" s="44"/>
      <c r="F53" s="44">
        <v>167.21</v>
      </c>
      <c r="G53" s="44">
        <v>195.15</v>
      </c>
      <c r="H53" s="44">
        <v>158.9</v>
      </c>
      <c r="I53" s="44">
        <v>494.9</v>
      </c>
      <c r="J53" s="44">
        <v>863.02</v>
      </c>
      <c r="K53" s="44"/>
      <c r="L53" s="44">
        <v>444.69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2945.89</v>
      </c>
    </row>
    <row r="54" spans="1:34" x14ac:dyDescent="0.25">
      <c r="A54" s="17" t="s">
        <v>114</v>
      </c>
      <c r="B54" s="44"/>
      <c r="C54" s="44">
        <v>122.95</v>
      </c>
      <c r="D54" s="44"/>
      <c r="E54" s="44">
        <v>70.13</v>
      </c>
      <c r="F54" s="44"/>
      <c r="G54" s="44">
        <v>5.81</v>
      </c>
      <c r="H54" s="44">
        <v>21.07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219.95999999999998</v>
      </c>
    </row>
    <row r="55" spans="1:34" x14ac:dyDescent="0.25">
      <c r="A55" s="17" t="s">
        <v>52</v>
      </c>
      <c r="B55" s="44">
        <v>5.77</v>
      </c>
      <c r="C55" s="44">
        <v>25.12</v>
      </c>
      <c r="D55" s="44">
        <v>0</v>
      </c>
      <c r="E55" s="44">
        <v>0</v>
      </c>
      <c r="F55" s="44"/>
      <c r="G55" s="44">
        <v>210.95</v>
      </c>
      <c r="H55" s="44">
        <v>197.5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439.34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80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80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2021.46</v>
      </c>
      <c r="C64" s="53">
        <f t="shared" ref="C64:AG64" si="21">+C15+C23+C31+C39+C47+C48+C49+C50+C51+C52+C53+C54+C55+C56+C57+C58+C59+C60+C61+C62+C63</f>
        <v>1893.6100000000001</v>
      </c>
      <c r="D64" s="53">
        <f t="shared" si="21"/>
        <v>1059.6500000000001</v>
      </c>
      <c r="E64" s="53">
        <f t="shared" si="21"/>
        <v>245.51999999999998</v>
      </c>
      <c r="F64" s="53">
        <f t="shared" si="21"/>
        <v>872.38000000000011</v>
      </c>
      <c r="G64" s="53">
        <f t="shared" si="21"/>
        <v>3650.04</v>
      </c>
      <c r="H64" s="53">
        <f t="shared" si="21"/>
        <v>2834.09</v>
      </c>
      <c r="I64" s="53">
        <f t="shared" si="21"/>
        <v>2083.58</v>
      </c>
      <c r="J64" s="53">
        <f t="shared" si="21"/>
        <v>2307.1099999999997</v>
      </c>
      <c r="K64" s="53">
        <f t="shared" si="21"/>
        <v>875.21</v>
      </c>
      <c r="L64" s="53">
        <f t="shared" si="21"/>
        <v>2512.21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20354.859999999997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2012.79</v>
      </c>
      <c r="C67" s="57">
        <f t="shared" ref="C67:L67" si="23">C12</f>
        <v>1823.53</v>
      </c>
      <c r="D67" s="57">
        <f t="shared" si="23"/>
        <v>1056.8499999999999</v>
      </c>
      <c r="E67" s="57">
        <f t="shared" si="23"/>
        <v>244.74</v>
      </c>
      <c r="F67" s="57">
        <f t="shared" si="23"/>
        <v>862.02</v>
      </c>
      <c r="G67" s="57">
        <f t="shared" si="23"/>
        <v>3532.49</v>
      </c>
      <c r="H67" s="57">
        <f t="shared" si="23"/>
        <v>2830.15</v>
      </c>
      <c r="I67" s="57">
        <f t="shared" si="23"/>
        <v>2082.89</v>
      </c>
      <c r="J67" s="57">
        <f t="shared" si="23"/>
        <v>2307.52</v>
      </c>
      <c r="K67" s="57">
        <f t="shared" si="23"/>
        <v>873.67</v>
      </c>
      <c r="L67" s="57">
        <f t="shared" si="23"/>
        <v>2503.6799999999998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20130.329999999998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2018.79</v>
      </c>
      <c r="C69" s="59">
        <f t="shared" ref="C69:AG69" si="25">+C67+C68</f>
        <v>1823.53</v>
      </c>
      <c r="D69" s="59">
        <f t="shared" si="25"/>
        <v>1056.8499999999999</v>
      </c>
      <c r="E69" s="59">
        <f t="shared" si="25"/>
        <v>244.74</v>
      </c>
      <c r="F69" s="59">
        <f t="shared" si="25"/>
        <v>862.02</v>
      </c>
      <c r="G69" s="59">
        <f t="shared" si="25"/>
        <v>3532.49</v>
      </c>
      <c r="H69" s="59">
        <f t="shared" si="25"/>
        <v>2830.15</v>
      </c>
      <c r="I69" s="59">
        <f t="shared" si="25"/>
        <v>2082.89</v>
      </c>
      <c r="J69" s="59">
        <f t="shared" si="25"/>
        <v>2307.52</v>
      </c>
      <c r="K69" s="59">
        <f t="shared" si="25"/>
        <v>873.67</v>
      </c>
      <c r="L69" s="59">
        <f t="shared" si="25"/>
        <v>2503.6799999999998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20136.329999999998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2.6700000000000728</v>
      </c>
      <c r="C70" s="57">
        <f t="shared" si="26"/>
        <v>70.080000000000155</v>
      </c>
      <c r="D70" s="57">
        <f t="shared" si="26"/>
        <v>2.8000000000001819</v>
      </c>
      <c r="E70" s="57">
        <f t="shared" si="26"/>
        <v>0.77999999999997272</v>
      </c>
      <c r="F70" s="57">
        <f t="shared" si="26"/>
        <v>10.360000000000127</v>
      </c>
      <c r="G70" s="57">
        <f t="shared" si="26"/>
        <v>117.55000000000018</v>
      </c>
      <c r="H70" s="57">
        <f t="shared" si="26"/>
        <v>3.9400000000000546</v>
      </c>
      <c r="I70" s="57">
        <f t="shared" si="26"/>
        <v>0.69000000000005457</v>
      </c>
      <c r="J70" s="57">
        <f t="shared" si="26"/>
        <v>-0.41000000000030923</v>
      </c>
      <c r="K70" s="57">
        <f t="shared" si="26"/>
        <v>1.5400000000000773</v>
      </c>
      <c r="L70" s="57">
        <f t="shared" si="26"/>
        <v>8.5300000000002001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218.53000000000077</v>
      </c>
    </row>
    <row r="71" spans="1:34" ht="112.5" customHeight="1" x14ac:dyDescent="0.25">
      <c r="A71" s="77" t="s">
        <v>96</v>
      </c>
      <c r="B71" s="14"/>
      <c r="C71" s="14" t="s">
        <v>125</v>
      </c>
      <c r="D71" s="14"/>
      <c r="E71" s="14"/>
      <c r="F71" s="14" t="s">
        <v>127</v>
      </c>
      <c r="G71" s="14" t="s">
        <v>128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1620.14</v>
      </c>
      <c r="C12" s="26">
        <v>601.11</v>
      </c>
      <c r="D12" s="26">
        <v>3408.67</v>
      </c>
      <c r="E12" s="26">
        <v>525.28</v>
      </c>
      <c r="F12" s="26">
        <v>1460.61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7615.8099999999995</v>
      </c>
      <c r="AI12" s="26">
        <v>7507.59</v>
      </c>
      <c r="AJ12" s="69">
        <f>+AI12-AH12</f>
        <v>-108.21999999999935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95</v>
      </c>
      <c r="C15" s="23">
        <v>142</v>
      </c>
      <c r="D15" s="23"/>
      <c r="E15" s="23">
        <v>132.5</v>
      </c>
      <c r="F15" s="23">
        <v>138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507.5</v>
      </c>
    </row>
    <row r="16" spans="1:36" s="32" customFormat="1" x14ac:dyDescent="0.25">
      <c r="A16" s="30" t="s">
        <v>20</v>
      </c>
      <c r="B16" s="31">
        <v>189</v>
      </c>
      <c r="C16" s="31"/>
      <c r="D16" s="31">
        <v>636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825</v>
      </c>
      <c r="AJ16" s="70"/>
    </row>
    <row r="17" spans="1:36" s="47" customFormat="1" x14ac:dyDescent="0.25">
      <c r="A17" s="46" t="s">
        <v>27</v>
      </c>
      <c r="B17" s="22">
        <f>B16*$B$8</f>
        <v>839.16000000000008</v>
      </c>
      <c r="C17" s="22">
        <f>C16*$B$8</f>
        <v>0</v>
      </c>
      <c r="D17" s="22">
        <f t="shared" ref="D17:AG17" si="2">D16*$B$8</f>
        <v>2823.84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3663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189</v>
      </c>
      <c r="C22" s="20">
        <f t="shared" ref="C22:AG23" si="5">+C16+C18+C20</f>
        <v>0</v>
      </c>
      <c r="D22" s="20">
        <f t="shared" si="5"/>
        <v>636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825</v>
      </c>
    </row>
    <row r="23" spans="1:36" s="47" customFormat="1" x14ac:dyDescent="0.25">
      <c r="A23" s="48" t="s">
        <v>26</v>
      </c>
      <c r="B23" s="19">
        <f>+B17+B19+B21</f>
        <v>839.16000000000008</v>
      </c>
      <c r="C23" s="19">
        <f t="shared" si="5"/>
        <v>0</v>
      </c>
      <c r="D23" s="19">
        <f t="shared" si="5"/>
        <v>2823.84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3663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70.290000000000006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70.290000000000006</v>
      </c>
    </row>
    <row r="33" spans="1:34" s="47" customFormat="1" x14ac:dyDescent="0.25">
      <c r="A33" s="46" t="s">
        <v>35</v>
      </c>
      <c r="B33" s="22">
        <f>B32*$B$8</f>
        <v>312.08760000000007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312.08760000000007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70.290000000000006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70.290000000000006</v>
      </c>
    </row>
    <row r="39" spans="1:34" s="47" customFormat="1" x14ac:dyDescent="0.25">
      <c r="A39" s="48" t="s">
        <v>42</v>
      </c>
      <c r="B39" s="19">
        <f>+B33+B35+B37</f>
        <v>312.08760000000007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312.08760000000007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332.15</v>
      </c>
      <c r="C49" s="44">
        <v>378.76</v>
      </c>
      <c r="D49" s="44">
        <v>423.83</v>
      </c>
      <c r="E49" s="44">
        <v>351.97</v>
      </c>
      <c r="F49" s="44">
        <v>990.45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2477.16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43.12</v>
      </c>
      <c r="C53" s="44">
        <v>80.94</v>
      </c>
      <c r="D53" s="44">
        <v>161.74</v>
      </c>
      <c r="E53" s="44">
        <v>41.15</v>
      </c>
      <c r="F53" s="44">
        <v>332.63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659.57999999999993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1621.5176000000001</v>
      </c>
      <c r="C64" s="53">
        <f t="shared" ref="C64:AG64" si="21">+C15+C23+C31+C39+C47+C48+C49+C50+C51+C52+C53+C54+C55+C56+C57+C58+C59+C60+C61+C62+C63</f>
        <v>601.70000000000005</v>
      </c>
      <c r="D64" s="53">
        <f t="shared" si="21"/>
        <v>3417.41</v>
      </c>
      <c r="E64" s="53">
        <f t="shared" si="21"/>
        <v>525.62</v>
      </c>
      <c r="F64" s="53">
        <f t="shared" si="21"/>
        <v>1461.08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7627.3275999999996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1620.14</v>
      </c>
      <c r="C67" s="57">
        <f t="shared" ref="C67:L67" si="23">C12</f>
        <v>601.11</v>
      </c>
      <c r="D67" s="57">
        <f t="shared" si="23"/>
        <v>3408.67</v>
      </c>
      <c r="E67" s="57">
        <f t="shared" si="23"/>
        <v>525.28</v>
      </c>
      <c r="F67" s="57">
        <f t="shared" si="23"/>
        <v>1460.61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7615.8099999999995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1620.14</v>
      </c>
      <c r="C69" s="59">
        <f t="shared" ref="C69:AG69" si="25">+C67+C68</f>
        <v>601.11</v>
      </c>
      <c r="D69" s="59">
        <f t="shared" si="25"/>
        <v>3408.67</v>
      </c>
      <c r="E69" s="59">
        <f t="shared" si="25"/>
        <v>525.28</v>
      </c>
      <c r="F69" s="59">
        <f t="shared" si="25"/>
        <v>1460.61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7615.8099999999995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1.3776000000000295</v>
      </c>
      <c r="C70" s="57">
        <f t="shared" si="26"/>
        <v>0.59000000000003183</v>
      </c>
      <c r="D70" s="57">
        <f t="shared" si="26"/>
        <v>8.7399999999997817</v>
      </c>
      <c r="E70" s="57">
        <f t="shared" si="26"/>
        <v>0.34000000000003183</v>
      </c>
      <c r="F70" s="57">
        <f t="shared" si="26"/>
        <v>0.47000000000002728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11.517599999999902</v>
      </c>
    </row>
    <row r="71" spans="1:34" ht="95.2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2277.6</v>
      </c>
      <c r="C12" s="26">
        <v>1936.5029999999999</v>
      </c>
      <c r="D12" s="26">
        <v>848.01</v>
      </c>
      <c r="E12" s="26">
        <v>684.01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5746.1230000000005</v>
      </c>
      <c r="AI12" s="26"/>
      <c r="AJ12" s="69">
        <f>+AI12-AH12</f>
        <v>-5746.1230000000005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115.5</v>
      </c>
      <c r="C15" s="23">
        <v>88.5</v>
      </c>
      <c r="D15" s="23">
        <v>250</v>
      </c>
      <c r="E15" s="23">
        <v>134.69999999999999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588.70000000000005</v>
      </c>
    </row>
    <row r="16" spans="1:36" s="32" customFormat="1" x14ac:dyDescent="0.25">
      <c r="A16" s="30" t="s">
        <v>20</v>
      </c>
      <c r="B16" s="31">
        <v>250</v>
      </c>
      <c r="C16" s="31">
        <v>164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414</v>
      </c>
      <c r="AJ16" s="70"/>
    </row>
    <row r="17" spans="1:36" s="47" customFormat="1" x14ac:dyDescent="0.25">
      <c r="A17" s="46" t="s">
        <v>27</v>
      </c>
      <c r="B17" s="22">
        <f>B16*$B$8</f>
        <v>1110</v>
      </c>
      <c r="C17" s="22">
        <f>C16*$B$8</f>
        <v>728.16000000000008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1838.16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250</v>
      </c>
      <c r="C22" s="20">
        <f t="shared" ref="C22:AG23" si="5">+C16+C18+C20</f>
        <v>164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414</v>
      </c>
    </row>
    <row r="23" spans="1:36" s="47" customFormat="1" x14ac:dyDescent="0.25">
      <c r="A23" s="48" t="s">
        <v>26</v>
      </c>
      <c r="B23" s="19">
        <f>+B17+B19+B21</f>
        <v>1110</v>
      </c>
      <c r="C23" s="19">
        <f t="shared" si="5"/>
        <v>728.16000000000008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1838.16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33.340000000000003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33.340000000000003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148.02960000000002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148.02960000000002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33.340000000000003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33.340000000000003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148.02960000000002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148.02960000000002</v>
      </c>
    </row>
    <row r="40" spans="1:34" x14ac:dyDescent="0.25">
      <c r="A40" s="13" t="s">
        <v>43</v>
      </c>
      <c r="B40" s="36">
        <v>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</v>
      </c>
    </row>
    <row r="41" spans="1:34" s="47" customFormat="1" x14ac:dyDescent="0.25">
      <c r="A41" s="46" t="s">
        <v>44</v>
      </c>
      <c r="B41" s="22">
        <f>B40*$B$8</f>
        <v>35.520000000000003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35.520000000000003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</v>
      </c>
    </row>
    <row r="47" spans="1:34" s="47" customFormat="1" x14ac:dyDescent="0.25">
      <c r="A47" s="48" t="s">
        <v>48</v>
      </c>
      <c r="B47" s="19">
        <f>+B41+B43+B45</f>
        <v>35.520000000000003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35.520000000000003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386.57</v>
      </c>
      <c r="C49" s="44">
        <v>408.18</v>
      </c>
      <c r="D49" s="44">
        <v>250.89</v>
      </c>
      <c r="E49" s="44">
        <v>243.41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1289.05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629.76</v>
      </c>
      <c r="C53" s="44">
        <v>545.47</v>
      </c>
      <c r="D53" s="44">
        <v>346.66</v>
      </c>
      <c r="E53" s="44">
        <v>306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1827.89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19.11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2277.35</v>
      </c>
      <c r="C64" s="53">
        <f t="shared" ref="C64:AG64" si="21">+C15+C23+C31+C39+C47+C48+C49+C50+C51+C52+C53+C54+C55+C56+C57+C58+C59+C60+C61+C62+C63</f>
        <v>1937.4496000000001</v>
      </c>
      <c r="D64" s="53">
        <f t="shared" si="21"/>
        <v>847.55</v>
      </c>
      <c r="E64" s="53">
        <f t="shared" si="21"/>
        <v>684.11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5746.4596000000001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2277.6</v>
      </c>
      <c r="C67" s="57">
        <f t="shared" ref="C67:L67" si="23">C12</f>
        <v>1936.5029999999999</v>
      </c>
      <c r="D67" s="57">
        <f t="shared" si="23"/>
        <v>848.01</v>
      </c>
      <c r="E67" s="57">
        <f t="shared" si="23"/>
        <v>684.01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5746.1230000000005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2277.6</v>
      </c>
      <c r="C69" s="59">
        <f t="shared" ref="C69:AG69" si="25">+C67+C68</f>
        <v>1936.5029999999999</v>
      </c>
      <c r="D69" s="59">
        <f t="shared" si="25"/>
        <v>848.01</v>
      </c>
      <c r="E69" s="59">
        <f t="shared" si="25"/>
        <v>684.01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5746.1230000000005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-0.25</v>
      </c>
      <c r="C70" s="57">
        <f t="shared" si="26"/>
        <v>0.94660000000021682</v>
      </c>
      <c r="D70" s="57">
        <f t="shared" si="26"/>
        <v>-0.46000000000003638</v>
      </c>
      <c r="E70" s="57">
        <f t="shared" si="26"/>
        <v>0.10000000000002274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0.33660000000020318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927.02</v>
      </c>
      <c r="C12" s="26">
        <v>1637.45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2564.4700000000003</v>
      </c>
      <c r="AI12" s="26"/>
      <c r="AJ12" s="69">
        <f>+AI12-AH12</f>
        <v>-2564.4700000000003</v>
      </c>
    </row>
    <row r="13" spans="1:36" ht="19.5" customHeight="1" x14ac:dyDescent="0.25">
      <c r="A13" s="25" t="s">
        <v>117</v>
      </c>
      <c r="B13" s="26">
        <v>18</v>
      </c>
      <c r="C13" s="26">
        <v>42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>
        <v>12</v>
      </c>
      <c r="C14" s="26">
        <v>36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48</v>
      </c>
      <c r="AI14" s="26"/>
      <c r="AJ14" s="69">
        <f>+AI14-AH14</f>
        <v>-48</v>
      </c>
    </row>
    <row r="15" spans="1:36" x14ac:dyDescent="0.25">
      <c r="A15" s="13" t="s">
        <v>0</v>
      </c>
      <c r="B15" s="23"/>
      <c r="C15" s="23">
        <v>58.5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58.5</v>
      </c>
    </row>
    <row r="16" spans="1:36" s="32" customFormat="1" x14ac:dyDescent="0.25">
      <c r="A16" s="30" t="s">
        <v>20</v>
      </c>
      <c r="B16" s="31">
        <v>115</v>
      </c>
      <c r="C16" s="31">
        <v>160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275</v>
      </c>
      <c r="AJ16" s="70"/>
    </row>
    <row r="17" spans="1:36" s="47" customFormat="1" x14ac:dyDescent="0.25">
      <c r="A17" s="46" t="s">
        <v>27</v>
      </c>
      <c r="B17" s="22">
        <f>B16*$B$8</f>
        <v>510.6</v>
      </c>
      <c r="C17" s="22">
        <f>C16*$B$8</f>
        <v>710.40000000000009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1221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160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275</v>
      </c>
    </row>
    <row r="23" spans="1:36" s="47" customFormat="1" x14ac:dyDescent="0.25">
      <c r="A23" s="48" t="s">
        <v>26</v>
      </c>
      <c r="B23" s="19">
        <f>+B17+B19+B21</f>
        <v>510.6</v>
      </c>
      <c r="C23" s="19">
        <f t="shared" si="5"/>
        <v>710.40000000000009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2.48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2.48</v>
      </c>
    </row>
    <row r="41" spans="1:34" s="47" customFormat="1" x14ac:dyDescent="0.25">
      <c r="A41" s="46" t="s">
        <v>44</v>
      </c>
      <c r="B41" s="22">
        <f>B40*$B$8</f>
        <v>11.011200000000001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11.011200000000001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2.48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2.48</v>
      </c>
    </row>
    <row r="47" spans="1:34" s="47" customFormat="1" x14ac:dyDescent="0.25">
      <c r="A47" s="48" t="s">
        <v>48</v>
      </c>
      <c r="B47" s="19">
        <f>+B41+B43+B45</f>
        <v>11.011200000000001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11.011200000000001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386.06</v>
      </c>
      <c r="C49" s="44">
        <v>801.19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1187.25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18.09</v>
      </c>
      <c r="C53" s="44">
        <v>140.84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158.93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96.04</v>
      </c>
      <c r="C55" s="44">
        <v>5.68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101.72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1021.8012</v>
      </c>
      <c r="C64" s="53">
        <f t="shared" ref="C64:AG64" si="21">+C15+C23+C31+C39+C47+C48+C49+C50+C51+C52+C53+C54+C55+C56+C57+C58+C59+C60+C61+C62+C63</f>
        <v>1716.6100000000001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2738.4112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927.02</v>
      </c>
      <c r="C67" s="57">
        <f t="shared" ref="C67:L67" si="23">C12</f>
        <v>1637.45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2564.4700000000003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78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108</v>
      </c>
    </row>
    <row r="69" spans="1:34" s="47" customFormat="1" x14ac:dyDescent="0.25">
      <c r="A69" s="58" t="s">
        <v>94</v>
      </c>
      <c r="B69" s="59">
        <f>+B67+B68</f>
        <v>957.02</v>
      </c>
      <c r="C69" s="59">
        <f t="shared" ref="C69:AG69" si="25">+C67+C68</f>
        <v>1715.45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2672.4700000000003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64.781200000000013</v>
      </c>
      <c r="C70" s="57">
        <f t="shared" si="26"/>
        <v>1.1600000000000819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65.941200000000094</v>
      </c>
    </row>
    <row r="71" spans="1:34" ht="102.75" customHeight="1" x14ac:dyDescent="0.25">
      <c r="A71" s="77" t="s">
        <v>96</v>
      </c>
      <c r="B71" s="14" t="s">
        <v>130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D50" sqref="D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426.14</v>
      </c>
      <c r="C12" s="26">
        <v>697.33</v>
      </c>
      <c r="D12" s="26">
        <v>37.369999999999997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1160.8399999999999</v>
      </c>
      <c r="AI12" s="26"/>
      <c r="AJ12" s="69">
        <f>+AI12-AH12</f>
        <v>-1160.8399999999999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</v>
      </c>
      <c r="C15" s="23">
        <v>12.5</v>
      </c>
      <c r="D15" s="23">
        <v>10.5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</v>
      </c>
    </row>
    <row r="16" spans="1:36" s="32" customFormat="1" x14ac:dyDescent="0.25">
      <c r="A16" s="30" t="s">
        <v>20</v>
      </c>
      <c r="B16" s="31">
        <v>24</v>
      </c>
      <c r="C16" s="31">
        <v>104</v>
      </c>
      <c r="D16" s="31">
        <v>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</v>
      </c>
      <c r="AJ16" s="70"/>
    </row>
    <row r="17" spans="1:36" s="47" customFormat="1" x14ac:dyDescent="0.25">
      <c r="A17" s="46" t="s">
        <v>27</v>
      </c>
      <c r="B17" s="22">
        <f>B16*$B$8</f>
        <v>106.08</v>
      </c>
      <c r="C17" s="22">
        <f>C16*$B$8</f>
        <v>459.68</v>
      </c>
      <c r="D17" s="22">
        <f t="shared" ref="D17:AG17" si="2">D16*$B$8</f>
        <v>13.26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579.02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104</v>
      </c>
      <c r="D22" s="20">
        <f t="shared" si="5"/>
        <v>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131</v>
      </c>
    </row>
    <row r="23" spans="1:36" s="47" customFormat="1" x14ac:dyDescent="0.25">
      <c r="A23" s="48" t="s">
        <v>26</v>
      </c>
      <c r="B23" s="19">
        <f>+B17+B19+B21</f>
        <v>106.08</v>
      </c>
      <c r="C23" s="19">
        <f t="shared" si="5"/>
        <v>459.68</v>
      </c>
      <c r="D23" s="19">
        <f t="shared" si="5"/>
        <v>13.26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579.02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16.7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73.813999999999993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73.813999999999993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73.813999999999993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73.813999999999993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284.97000000000003</v>
      </c>
      <c r="C49" s="44">
        <v>98.96</v>
      </c>
      <c r="D49" s="44">
        <v>14.14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398.07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18.600000000000001</v>
      </c>
      <c r="C53" s="44">
        <v>51.9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426.65000000000003</v>
      </c>
      <c r="C64" s="53">
        <f t="shared" ref="C64:AG64" si="21">+C15+C23+C31+C39+C47+C48+C49+C50+C51+C52+C53+C54+C55+C56+C57+C58+C59+C60+C61+C62+C63</f>
        <v>696.85400000000004</v>
      </c>
      <c r="D64" s="53">
        <f t="shared" si="21"/>
        <v>37.9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1161.4040000000002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426.14</v>
      </c>
      <c r="C67" s="57">
        <f t="shared" ref="C67:L67" si="23">C12</f>
        <v>697.33</v>
      </c>
      <c r="D67" s="57">
        <f t="shared" si="23"/>
        <v>37.369999999999997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1160.8399999999999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426.14</v>
      </c>
      <c r="C69" s="59">
        <f t="shared" ref="C69:AG69" si="25">+C67+C68</f>
        <v>697.33</v>
      </c>
      <c r="D69" s="59">
        <f t="shared" si="25"/>
        <v>37.369999999999997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1160.8399999999999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0.51000000000004775</v>
      </c>
      <c r="C70" s="57">
        <f t="shared" si="26"/>
        <v>-0.47599999999999909</v>
      </c>
      <c r="D70" s="57">
        <f t="shared" si="26"/>
        <v>0.53000000000000114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0.56400000000004979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57</v>
      </c>
      <c r="C11" s="5" t="s">
        <v>59</v>
      </c>
      <c r="D11" s="5" t="s">
        <v>54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1636.78</v>
      </c>
      <c r="C12" s="26">
        <v>777.88</v>
      </c>
      <c r="D12" s="26">
        <v>1819.01</v>
      </c>
      <c r="E12" s="26">
        <v>2163.42</v>
      </c>
      <c r="F12" s="26">
        <v>1712.46</v>
      </c>
      <c r="G12" s="26">
        <v>951.8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9061.35</v>
      </c>
      <c r="AI12" s="26">
        <v>8984.14</v>
      </c>
      <c r="AJ12" s="69">
        <f>+AI12-AH12</f>
        <v>-77.210000000000946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191</v>
      </c>
      <c r="C15" s="23">
        <v>275</v>
      </c>
      <c r="D15" s="23">
        <v>235.5</v>
      </c>
      <c r="E15" s="23">
        <v>145.5</v>
      </c>
      <c r="F15" s="23">
        <v>151.5</v>
      </c>
      <c r="G15" s="23">
        <v>236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1234.5</v>
      </c>
    </row>
    <row r="16" spans="1:36" s="32" customFormat="1" x14ac:dyDescent="0.25">
      <c r="A16" s="30" t="s">
        <v>20</v>
      </c>
      <c r="B16" s="31">
        <v>173</v>
      </c>
      <c r="C16" s="31"/>
      <c r="D16" s="31">
        <v>148</v>
      </c>
      <c r="E16" s="31">
        <v>157</v>
      </c>
      <c r="F16" s="31">
        <v>158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636</v>
      </c>
      <c r="AJ16" s="70"/>
    </row>
    <row r="17" spans="1:36" s="47" customFormat="1" x14ac:dyDescent="0.25">
      <c r="A17" s="46" t="s">
        <v>27</v>
      </c>
      <c r="B17" s="22">
        <f>B16*$B$8</f>
        <v>768.12000000000012</v>
      </c>
      <c r="C17" s="22">
        <f>C16*$B$8</f>
        <v>0</v>
      </c>
      <c r="D17" s="22">
        <f t="shared" ref="D17:AG17" si="2">D16*$B$8</f>
        <v>657.12</v>
      </c>
      <c r="E17" s="22">
        <f t="shared" si="2"/>
        <v>697.08</v>
      </c>
      <c r="F17" s="22">
        <f t="shared" si="2"/>
        <v>701.5200000000001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2823.84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173</v>
      </c>
      <c r="C22" s="20">
        <f t="shared" ref="C22:AG23" si="5">+C16+C18+C20</f>
        <v>0</v>
      </c>
      <c r="D22" s="20">
        <f t="shared" si="5"/>
        <v>148</v>
      </c>
      <c r="E22" s="20">
        <f t="shared" si="5"/>
        <v>157</v>
      </c>
      <c r="F22" s="20">
        <f t="shared" si="5"/>
        <v>158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636</v>
      </c>
    </row>
    <row r="23" spans="1:36" s="47" customFormat="1" x14ac:dyDescent="0.25">
      <c r="A23" s="48" t="s">
        <v>26</v>
      </c>
      <c r="B23" s="19">
        <f>+B17+B19+B21</f>
        <v>768.12000000000012</v>
      </c>
      <c r="C23" s="19">
        <f t="shared" si="5"/>
        <v>0</v>
      </c>
      <c r="D23" s="19">
        <f t="shared" si="5"/>
        <v>657.12</v>
      </c>
      <c r="E23" s="19">
        <f t="shared" si="5"/>
        <v>697.08</v>
      </c>
      <c r="F23" s="19">
        <f t="shared" si="5"/>
        <v>701.5200000000001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2823.84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4.43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4.43</v>
      </c>
    </row>
    <row r="41" spans="1:34" s="47" customFormat="1" x14ac:dyDescent="0.25">
      <c r="A41" s="46" t="s">
        <v>44</v>
      </c>
      <c r="B41" s="22">
        <f>B40*$B$8</f>
        <v>19.6692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19.6692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4.43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4.43</v>
      </c>
    </row>
    <row r="47" spans="1:34" s="47" customFormat="1" x14ac:dyDescent="0.25">
      <c r="A47" s="48" t="s">
        <v>48</v>
      </c>
      <c r="B47" s="19">
        <f>+B41+B43+B45</f>
        <v>19.6692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19.6692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>
        <v>505.46</v>
      </c>
      <c r="D49" s="44">
        <v>605.80999999999995</v>
      </c>
      <c r="E49" s="44"/>
      <c r="F49" s="44"/>
      <c r="G49" s="44">
        <v>714.43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1825.6999999999998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480.94</v>
      </c>
      <c r="C52" s="44"/>
      <c r="D52" s="44"/>
      <c r="E52" s="44">
        <v>1098.6600000000001</v>
      </c>
      <c r="F52" s="44">
        <v>734.33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2313.9300000000003</v>
      </c>
    </row>
    <row r="53" spans="1:34" x14ac:dyDescent="0.25">
      <c r="A53" s="17" t="s">
        <v>18</v>
      </c>
      <c r="B53" s="44">
        <v>179.73</v>
      </c>
      <c r="C53" s="44"/>
      <c r="D53" s="44">
        <v>322.64999999999998</v>
      </c>
      <c r="E53" s="44">
        <v>225.21</v>
      </c>
      <c r="F53" s="44">
        <v>112.14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839.73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19.62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19.62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1639.4592000000002</v>
      </c>
      <c r="C64" s="53">
        <f t="shared" ref="C64:AG64" si="21">+C15+C23+C31+C39+C47+C48+C49+C50+C51+C52+C53+C54+C55+C56+C57+C58+C59+C60+C61+C62+C63</f>
        <v>780.46</v>
      </c>
      <c r="D64" s="53">
        <f t="shared" si="21"/>
        <v>1821.08</v>
      </c>
      <c r="E64" s="53">
        <f t="shared" si="21"/>
        <v>2166.4500000000003</v>
      </c>
      <c r="F64" s="53">
        <f t="shared" si="21"/>
        <v>1719.1100000000001</v>
      </c>
      <c r="G64" s="53">
        <f t="shared" si="21"/>
        <v>950.43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9076.9892000000018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3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1636.78</v>
      </c>
      <c r="C67" s="57">
        <f t="shared" ref="C67:L67" si="23">C12</f>
        <v>777.88</v>
      </c>
      <c r="D67" s="57">
        <f t="shared" si="23"/>
        <v>1819.01</v>
      </c>
      <c r="E67" s="57">
        <f t="shared" si="23"/>
        <v>2163.42</v>
      </c>
      <c r="F67" s="57">
        <f t="shared" si="23"/>
        <v>1712.46</v>
      </c>
      <c r="G67" s="57">
        <f t="shared" si="23"/>
        <v>951.8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9061.35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1636.78</v>
      </c>
      <c r="C69" s="59">
        <f t="shared" ref="C69:AG69" si="25">+C67+C68</f>
        <v>777.88</v>
      </c>
      <c r="D69" s="59">
        <f t="shared" si="25"/>
        <v>1819.01</v>
      </c>
      <c r="E69" s="59">
        <f t="shared" si="25"/>
        <v>2163.42</v>
      </c>
      <c r="F69" s="59">
        <f t="shared" si="25"/>
        <v>1712.46</v>
      </c>
      <c r="G69" s="59">
        <f t="shared" si="25"/>
        <v>951.8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9061.35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2.6792000000002645</v>
      </c>
      <c r="C70" s="57">
        <f t="shared" si="26"/>
        <v>2.5800000000000409</v>
      </c>
      <c r="D70" s="57">
        <f t="shared" si="26"/>
        <v>2.0699999999999363</v>
      </c>
      <c r="E70" s="57">
        <f t="shared" si="26"/>
        <v>3.0300000000002001</v>
      </c>
      <c r="F70" s="57">
        <f t="shared" si="26"/>
        <v>6.6500000000000909</v>
      </c>
      <c r="G70" s="57">
        <f t="shared" si="26"/>
        <v>-1.3700000000000045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15.639200000000528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2022-04-27T18:08:49Z</dcterms:modified>
</cp:coreProperties>
</file>