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xr:revisionPtr revIDLastSave="0" documentId="13_ncr:1_{F5D7651B-4976-4ED8-9514-618CE170E717}" xr6:coauthVersionLast="47" xr6:coauthVersionMax="47" xr10:uidLastSave="{00000000-0000-0000-0000-000000000000}"/>
  <bookViews>
    <workbookView xWindow="-120" yWindow="-120" windowWidth="15600" windowHeight="11160" firstSheet="5" activeTab="8" xr2:uid="{00000000-000D-0000-FFFF-FFFF00000000}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69" i="149" l="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I64" i="150" s="1"/>
  <c r="I70" i="150" s="1"/>
  <c r="K31" i="150"/>
  <c r="M31" i="150"/>
  <c r="O31" i="150"/>
  <c r="Q31" i="150"/>
  <c r="S31" i="150"/>
  <c r="U31" i="150"/>
  <c r="W31" i="150"/>
  <c r="Y31" i="150"/>
  <c r="Y64" i="150" s="1"/>
  <c r="Y70" i="150" s="1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G64" i="151" l="1"/>
  <c r="G70" i="151" s="1"/>
  <c r="AC64" i="150"/>
  <c r="AC70" i="150" s="1"/>
  <c r="U64" i="150"/>
  <c r="U70" i="150" s="1"/>
  <c r="M64" i="150"/>
  <c r="M70" i="150" s="1"/>
  <c r="E64" i="150"/>
  <c r="E70" i="150" s="1"/>
  <c r="AH23" i="149"/>
  <c r="F11" i="145" s="1"/>
  <c r="Y64" i="149"/>
  <c r="Y70" i="149" s="1"/>
  <c r="I64" i="149"/>
  <c r="I70" i="149" s="1"/>
  <c r="AG64" i="149"/>
  <c r="AG70" i="149" s="1"/>
  <c r="Q64" i="149"/>
  <c r="Q70" i="149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W39" i="40" s="1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T47" i="40" s="1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D23" i="40" l="1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V64" i="40"/>
  <c r="V70" i="40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C69" i="40" l="1"/>
  <c r="M39" i="40"/>
  <c r="AG64" i="40"/>
  <c r="AG70" i="40" s="1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S64" i="40" s="1"/>
  <c r="S70" i="40" s="1"/>
  <c r="R23" i="40"/>
  <c r="Q23" i="40"/>
  <c r="P23" i="40"/>
  <c r="O23" i="40"/>
  <c r="O64" i="40" s="1"/>
  <c r="O70" i="40" s="1"/>
  <c r="N23" i="40"/>
  <c r="M23" i="40"/>
  <c r="P64" i="40" l="1"/>
  <c r="P70" i="40" s="1"/>
  <c r="M64" i="40"/>
  <c r="M70" i="40" s="1"/>
  <c r="R64" i="40"/>
  <c r="R70" i="40" s="1"/>
  <c r="Q64" i="40"/>
  <c r="Q70" i="40" s="1"/>
  <c r="N64" i="40"/>
  <c r="N70" i="40" s="1"/>
  <c r="C41" i="40"/>
  <c r="D41" i="40"/>
  <c r="E41" i="40"/>
  <c r="E47" i="40" s="1"/>
  <c r="F41" i="40"/>
  <c r="G41" i="40"/>
  <c r="H41" i="40"/>
  <c r="I41" i="40"/>
  <c r="I47" i="40" s="1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G33" i="40"/>
  <c r="H33" i="40"/>
  <c r="I33" i="40"/>
  <c r="J33" i="40"/>
  <c r="J39" i="40" s="1"/>
  <c r="K33" i="40"/>
  <c r="L33" i="40"/>
  <c r="L39" i="40" s="1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E31" i="40" s="1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G23" i="40" s="1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I31" i="40"/>
  <c r="C38" i="40"/>
  <c r="D38" i="40"/>
  <c r="E38" i="40"/>
  <c r="F38" i="40"/>
  <c r="G38" i="40"/>
  <c r="H38" i="40"/>
  <c r="I38" i="40"/>
  <c r="J38" i="40"/>
  <c r="K38" i="40"/>
  <c r="L38" i="40"/>
  <c r="F39" i="40"/>
  <c r="H39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E39" i="40" l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<sst xmlns="http://schemas.openxmlformats.org/spreadsheetml/2006/main" count="764" uniqueCount="140">
  <si>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</si>
  <si>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</si>
  <si>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</si>
  <si>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</si>
  <si>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</si>
  <si>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</si>
  <si>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</si>
  <si>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</si>
  <si>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</si>
  <si>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</si>
  <si>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</si>
  <si>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</si>
  <si>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</si>
  <si>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</si>
  <si>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</si>
  <si>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</si>
  <si>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</si>
  <si>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</si>
  <si>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</si>
  <si>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</si>
  <si>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</si>
  <si>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</si>
  <si>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</si>
  <si>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</si>
  <si>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</si>
  <si>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</si>
  <si>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</si>
  <si>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</si>
  <si>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</si>
  <si>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</si>
  <si>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</si>
  <si>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</si>
  <si>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</si>
  <si>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</si>
  <si>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</si>
  <si>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</si>
  <si>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</si>
  <si>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</si>
  <si>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</si>
  <si>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</si>
  <si>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</si>
  <si>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</si>
  <si>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</si>
  <si>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</si>
  <si>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</si>
  <si>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</si>
  <si>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</si>
  <si>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</si>
  <si>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</si>
  <si>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</si>
  <si>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</si>
  <si>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</si>
  <si>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</si>
  <si>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</si>
  <si>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</si>
  <si>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</si>
  <si>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</si>
  <si>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</si>
  <si>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</si>
  <si>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</si>
  <si>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</si>
  <si>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</si>
  <si>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</si>
  <si>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</si>
  <si>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</si>
  <si>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</si>
  <si>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</si>
  <si>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</si>
  <si>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</si>
  <si>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</si>
  <si>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</si>
  <si>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</si>
  <si>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</si>
  <si>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</si>
  <si>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</si>
  <si>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</si>
  <si>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</si>
  <si>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</si>
  <si>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</si>
  <si>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</si>
  <si>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</si>
  <si>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</si>
  <si>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</si>
  <si>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</si>
  <si>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</si>
  <si>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</si>
  <si>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</si>
  <si>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</si>
  <si>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</si>
  <si>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</si>
  <si>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</si>
  <si>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</si>
  <si>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</si>
  <si>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</si>
  <si>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</si>
  <si>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</si>
  <si>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</si>
  <si>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</si>
  <si>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</si>
  <si>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</si>
  <si>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</si>
  <si>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</si>
  <si>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</si>
  <si>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</si>
  <si>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</si>
  <si>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</si>
  <si>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</si>
  <si>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</si>
  <si>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</si>
  <si>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</si>
  <si>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</si>
  <si>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</si>
  <si>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</si>
  <si>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</si>
  <si>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</si>
  <si>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</si>
  <si>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</si>
  <si>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</si>
  <si>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</si>
  <si>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</si>
  <si>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</si>
  <si>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</si>
  <si>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</si>
  <si>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FALTANTE ES SOBRANTE DEL PRIMER CORTE</t>
  </si>
  <si>
    <t>SOBRANTE ES FALTANTE DEL SEGUNDO CORTE</t>
  </si>
  <si>
    <t>FALTANTE ES SSOBRANTE DE CAJA 4</t>
  </si>
  <si>
    <t>SOBRANTE ES FALTANTE DE CAJA 3</t>
  </si>
  <si>
    <t>6.50F/C SOBRANTE DE 6.53BIOPAGO</t>
  </si>
  <si>
    <t>23.50F/C</t>
  </si>
  <si>
    <t>12.50F/C</t>
  </si>
  <si>
    <t>51.30F/C MAL REGISTRO DE PAYPAL 39.01</t>
  </si>
  <si>
    <t>MAL REGISTRO DE PAYPAL X $1.21</t>
  </si>
  <si>
    <t>38F/C</t>
  </si>
  <si>
    <t>8.50F/C</t>
  </si>
  <si>
    <t>SOBRANTE ES FALTANTE DE CAJA 1CORTE 1 38.30F/C</t>
  </si>
  <si>
    <t>163.60F/C</t>
  </si>
  <si>
    <t>SOBRANTE DEBITO #4029</t>
  </si>
  <si>
    <t>74.60F/C</t>
  </si>
  <si>
    <t>4F/C</t>
  </si>
  <si>
    <t>29.50f/c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</si>
</sst>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 xr:uid="{00000000-0005-0000-0000-000000000000}"/>
    <cellStyle name="Millares 3" xfId="2" xr:uid="{00000000-0005-0000-0000-000001000000}"/>
    <cellStyle name="Millares 4" xfId="3" xr:uid="{00000000-0005-0000-0000-000002000000}"/>
    <cellStyle name="Millares 5" xfId="4" xr:uid="{00000000-0005-0000-0000-000003000000}"/>
    <cellStyle name="Moneda 2" xfId="5" xr:uid="{00000000-0005-0000-0000-000004000000}"/>
    <cellStyle name="Normal" xfId="0" builtinId="0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9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40679.410000000003</v>
      </c>
      <c r="C2" s="43">
        <f>MODELO!AH12</f>
        <v>21649.8</v>
      </c>
      <c r="D2" s="43">
        <f>EXQUISITECES!AH12</f>
        <v>6774.7000000000007</v>
      </c>
      <c r="E2" s="43">
        <f>HOYADA!AH12</f>
        <v>6516.5399999999991</v>
      </c>
      <c r="F2" s="43">
        <f>FARMASTOP!AH12</f>
        <v>2524.65</v>
      </c>
      <c r="G2" s="43">
        <f>BOCAS!AH12</f>
        <v>1039.96</v>
      </c>
      <c r="H2" s="43">
        <f>LAGUNETICA!AH12</f>
        <v>9514.02</v>
      </c>
      <c r="I2" s="43">
        <f>SANANTONIO!AH12</f>
        <v>0</v>
      </c>
      <c r="J2" s="43">
        <f>SUM(B2:I2)</f>
        <v>88699.08</v>
      </c>
    </row>
    <row r="3" spans="1:10" x14ac:dyDescent="0.25">
      <c r="A3" s="46" t="s">
        <v>0</v>
      </c>
      <c r="B3" s="43">
        <f>AUTOMERCADO!AH15</f>
        <v>491.59999999999997</v>
      </c>
      <c r="C3" s="43">
        <f>MODELO!AH15</f>
        <v>1107.4000000000001</v>
      </c>
      <c r="D3" s="43">
        <f>EXQUISITECES!AH15</f>
        <v>228</v>
      </c>
      <c r="E3" s="43">
        <f>HOYADA!AH15</f>
        <v>829.40000000000009</v>
      </c>
      <c r="F3" s="43">
        <f>FARMASTOP!AH15</f>
        <v>65.900000000000006</v>
      </c>
      <c r="G3" s="43">
        <f>BOCAS!AH15</f>
        <v>0</v>
      </c>
      <c r="H3" s="43">
        <f>LAGUNETICA!AH15</f>
        <v>1143.5999999999999</v>
      </c>
      <c r="I3" s="43">
        <f>SANANTONIO!AH15</f>
        <v>0</v>
      </c>
      <c r="J3" s="43">
        <f t="shared" ref="J3:J52" si="0">SUM(B3:I3)</f>
        <v>3865.9</v>
      </c>
    </row>
    <row r="4" spans="1:10" x14ac:dyDescent="0.25">
      <c r="A4" s="73" t="s">
        <v>20</v>
      </c>
      <c r="B4" s="43">
        <f>AUTOMERCADO!AH16</f>
        <v>3660</v>
      </c>
      <c r="C4" s="43">
        <f>MODELO!AH16</f>
        <v>1828</v>
      </c>
      <c r="D4" s="43">
        <f>EXQUISITECES!AH16</f>
        <v>735</v>
      </c>
      <c r="E4" s="43">
        <f>HOYADA!AH16</f>
        <v>294</v>
      </c>
      <c r="F4" s="43">
        <f>FARMASTOP!AH16</f>
        <v>94</v>
      </c>
      <c r="G4" s="43">
        <f>BOCAS!AH16</f>
        <v>108</v>
      </c>
      <c r="H4" s="43">
        <f>LAGUNETICA!AH16</f>
        <v>753</v>
      </c>
      <c r="I4" s="43">
        <f>SANANTONIO!AH16</f>
        <v>0</v>
      </c>
      <c r="J4" s="43">
        <f t="shared" si="0"/>
        <v>7472</v>
      </c>
    </row>
    <row r="5" spans="1:10" x14ac:dyDescent="0.25">
      <c r="A5" s="46" t="s">
        <v>27</v>
      </c>
      <c r="B5" s="43">
        <f>AUTOMERCADO!AH17</f>
        <v>16250.4</v>
      </c>
      <c r="C5" s="43">
        <f>MODELO!AH17</f>
        <v>8116.32</v>
      </c>
      <c r="D5" s="43">
        <f>EXQUISITECES!AH17</f>
        <v>3263.4000000000005</v>
      </c>
      <c r="E5" s="43">
        <f>HOYADA!AH17</f>
        <v>1305.3600000000001</v>
      </c>
      <c r="F5" s="43">
        <f>FARMASTOP!AH17</f>
        <v>417.36000000000007</v>
      </c>
      <c r="G5" s="43">
        <f>BOCAS!AH17</f>
        <v>477.35999999999996</v>
      </c>
      <c r="H5" s="43">
        <f>LAGUNETICA!AH17</f>
        <v>3343.32</v>
      </c>
      <c r="I5" s="43">
        <f>SANANTONIO!AH17</f>
        <v>0</v>
      </c>
      <c r="J5" s="43">
        <f t="shared" si="0"/>
        <v>33173.520000000004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3660</v>
      </c>
      <c r="C10" s="43">
        <f>MODELO!AH22</f>
        <v>1828</v>
      </c>
      <c r="D10" s="43">
        <f>EXQUISITECES!AH22</f>
        <v>735</v>
      </c>
      <c r="E10" s="43">
        <f>HOYADA!AH22</f>
        <v>294</v>
      </c>
      <c r="F10" s="43">
        <f>FARMASTOP!AH22</f>
        <v>94</v>
      </c>
      <c r="G10" s="43">
        <f>BOCAS!AH22</f>
        <v>108</v>
      </c>
      <c r="H10" s="43">
        <f>LAGUNETICA!AH22</f>
        <v>753</v>
      </c>
      <c r="I10" s="43">
        <f>SANANTONIO!AH22</f>
        <v>0</v>
      </c>
      <c r="J10" s="43">
        <f t="shared" si="0"/>
        <v>7472</v>
      </c>
    </row>
    <row r="11" spans="1:10" x14ac:dyDescent="0.25">
      <c r="A11" s="48" t="s">
        <v>26</v>
      </c>
      <c r="B11" s="43">
        <f>AUTOMERCADO!AH23</f>
        <v>16250.4</v>
      </c>
      <c r="C11" s="43">
        <f>MODELO!AH23</f>
        <v>8116.32</v>
      </c>
      <c r="D11" s="43">
        <f>EXQUISITECES!AH23</f>
        <v>3263.4000000000005</v>
      </c>
      <c r="E11" s="43">
        <f>HOYADA!AH23</f>
        <v>1305.3600000000001</v>
      </c>
      <c r="F11" s="43">
        <f>FARMASTOP!AH23</f>
        <v>417.36000000000007</v>
      </c>
      <c r="G11" s="43">
        <f>BOCAS!AH23</f>
        <v>477.35999999999996</v>
      </c>
      <c r="H11" s="43">
        <f>LAGUNETICA!AH23</f>
        <v>3343.32</v>
      </c>
      <c r="I11" s="43">
        <f>SANANTONIO!AH23</f>
        <v>0</v>
      </c>
      <c r="J11" s="43">
        <f t="shared" si="0"/>
        <v>33173.520000000004</v>
      </c>
    </row>
    <row r="12" spans="1:10" x14ac:dyDescent="0.25">
      <c r="A12" s="46" t="s">
        <v>28</v>
      </c>
      <c r="B12" s="43">
        <f>AUTOMERCADO!AH24</f>
        <v>20</v>
      </c>
      <c r="C12" s="43">
        <f>MODELO!AH24</f>
        <v>50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70</v>
      </c>
    </row>
    <row r="13" spans="1:10" x14ac:dyDescent="0.25">
      <c r="A13" s="46" t="s">
        <v>31</v>
      </c>
      <c r="B13" s="43">
        <f>AUTOMERCADO!AH25</f>
        <v>96.6</v>
      </c>
      <c r="C13" s="43">
        <f>MODELO!AH25</f>
        <v>241.5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338.1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20</v>
      </c>
      <c r="C18" s="43">
        <f>MODELO!AH30</f>
        <v>50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70</v>
      </c>
    </row>
    <row r="19" spans="1:10" x14ac:dyDescent="0.25">
      <c r="A19" s="48" t="s">
        <v>33</v>
      </c>
      <c r="B19" s="43">
        <f>AUTOMERCADO!AH31</f>
        <v>96.6</v>
      </c>
      <c r="C19" s="43">
        <f>MODELO!AH31</f>
        <v>241.5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338.1</v>
      </c>
    </row>
    <row r="20" spans="1:10" x14ac:dyDescent="0.25">
      <c r="A20" s="46" t="s">
        <v>34</v>
      </c>
      <c r="B20" s="43">
        <f>AUTOMERCADO!AH32</f>
        <v>399.82</v>
      </c>
      <c r="C20" s="43">
        <f>MODELO!AH32</f>
        <v>84.79</v>
      </c>
      <c r="D20" s="43">
        <f>EXQUISITECES!AH32</f>
        <v>4.09</v>
      </c>
      <c r="E20" s="43">
        <f>HOYADA!AH32</f>
        <v>0</v>
      </c>
      <c r="F20" s="43">
        <f>FARMASTOP!AH32</f>
        <v>85.06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573.76</v>
      </c>
    </row>
    <row r="21" spans="1:10" x14ac:dyDescent="0.25">
      <c r="A21" s="46" t="s">
        <v>35</v>
      </c>
      <c r="B21" s="43">
        <f>AUTOMERCADO!AH33</f>
        <v>1775.2008000000001</v>
      </c>
      <c r="C21" s="43">
        <f>MODELO!AH33</f>
        <v>376.46760000000006</v>
      </c>
      <c r="D21" s="43">
        <f>EXQUISITECES!AH33</f>
        <v>18.159600000000001</v>
      </c>
      <c r="E21" s="43">
        <f>HOYADA!AH33</f>
        <v>0</v>
      </c>
      <c r="F21" s="43">
        <f>FARMASTOP!AH33</f>
        <v>377.66640000000007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2547.4944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399.82</v>
      </c>
      <c r="C26" s="43">
        <f>MODELO!AH38</f>
        <v>84.79</v>
      </c>
      <c r="D26" s="43">
        <f>EXQUISITECES!AH38</f>
        <v>4.09</v>
      </c>
      <c r="E26" s="43">
        <f>HOYADA!AH38</f>
        <v>0</v>
      </c>
      <c r="F26" s="43">
        <f>FARMASTOP!AH38</f>
        <v>85.06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573.76</v>
      </c>
    </row>
    <row r="27" spans="1:10" x14ac:dyDescent="0.25">
      <c r="A27" s="48" t="s">
        <v>42</v>
      </c>
      <c r="B27" s="43">
        <f>AUTOMERCADO!AH39</f>
        <v>1775.2008000000001</v>
      </c>
      <c r="C27" s="43">
        <f>MODELO!AH39</f>
        <v>376.46760000000006</v>
      </c>
      <c r="D27" s="43">
        <f>EXQUISITECES!AH39</f>
        <v>18.159600000000001</v>
      </c>
      <c r="E27" s="43">
        <f>HOYADA!AH39</f>
        <v>0</v>
      </c>
      <c r="F27" s="43">
        <f>FARMASTOP!AH39</f>
        <v>377.66640000000007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2547.4944</v>
      </c>
    </row>
    <row r="28" spans="1:10" x14ac:dyDescent="0.25">
      <c r="A28" s="46" t="s">
        <v>43</v>
      </c>
      <c r="B28" s="43">
        <f>AUTOMERCADO!AH40</f>
        <v>169.56</v>
      </c>
      <c r="C28" s="43">
        <f>MODELO!AH40</f>
        <v>26.92</v>
      </c>
      <c r="D28" s="43">
        <f>EXQUISITECES!AH40</f>
        <v>0</v>
      </c>
      <c r="E28" s="43">
        <f>HOYADA!AH40</f>
        <v>18.920000000000002</v>
      </c>
      <c r="F28" s="43">
        <f>FARMASTOP!AH40</f>
        <v>0</v>
      </c>
      <c r="G28" s="43">
        <f>BOCAS!AH40</f>
        <v>0</v>
      </c>
      <c r="H28" s="43">
        <f>LAGUNETICA!AH40</f>
        <v>14</v>
      </c>
      <c r="I28" s="43">
        <f>SANANTONIO!AH40</f>
        <v>0</v>
      </c>
      <c r="J28" s="43">
        <f t="shared" si="0"/>
        <v>229.40000000000003</v>
      </c>
    </row>
    <row r="29" spans="1:10" x14ac:dyDescent="0.25">
      <c r="A29" s="46" t="s">
        <v>44</v>
      </c>
      <c r="B29" s="43">
        <f>AUTOMERCADO!AH41</f>
        <v>752.84640000000002</v>
      </c>
      <c r="C29" s="43">
        <f>MODELO!AH41</f>
        <v>119.52480000000001</v>
      </c>
      <c r="D29" s="43">
        <f>EXQUISITECES!AH41</f>
        <v>0</v>
      </c>
      <c r="E29" s="43">
        <f>HOYADA!AH41</f>
        <v>84.004800000000017</v>
      </c>
      <c r="F29" s="43">
        <f>FARMASTOP!AH41</f>
        <v>0</v>
      </c>
      <c r="G29" s="43">
        <f>BOCAS!AH41</f>
        <v>0</v>
      </c>
      <c r="H29" s="43">
        <f>LAGUNETICA!AH41</f>
        <v>62.160000000000004</v>
      </c>
      <c r="I29" s="43">
        <f>SANANTONIO!AH41</f>
        <v>0</v>
      </c>
      <c r="J29" s="43">
        <f t="shared" si="0"/>
        <v>1018.5360000000001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169.56</v>
      </c>
      <c r="C34" s="43">
        <f>MODELO!AH46</f>
        <v>26.92</v>
      </c>
      <c r="D34" s="43">
        <f>EXQUISITECES!AH46</f>
        <v>0</v>
      </c>
      <c r="E34" s="43">
        <f>HOYADA!AH46</f>
        <v>18.920000000000002</v>
      </c>
      <c r="F34" s="43">
        <f>FARMASTOP!AH46</f>
        <v>0</v>
      </c>
      <c r="G34" s="43">
        <f>BOCAS!AH46</f>
        <v>0</v>
      </c>
      <c r="H34" s="43">
        <f>LAGUNETICA!AH46</f>
        <v>14</v>
      </c>
      <c r="I34" s="43">
        <f>SANANTONIO!AH46</f>
        <v>0</v>
      </c>
      <c r="J34" s="43">
        <f t="shared" si="0"/>
        <v>229.40000000000003</v>
      </c>
    </row>
    <row r="35" spans="1:10" x14ac:dyDescent="0.25">
      <c r="A35" s="48" t="s">
        <v>48</v>
      </c>
      <c r="B35" s="43">
        <f>AUTOMERCADO!AH47</f>
        <v>752.84640000000002</v>
      </c>
      <c r="C35" s="43">
        <f>MODELO!AH47</f>
        <v>119.52480000000001</v>
      </c>
      <c r="D35" s="43">
        <f>EXQUISITECES!AH47</f>
        <v>0</v>
      </c>
      <c r="E35" s="43">
        <f>HOYADA!AH47</f>
        <v>84.004800000000017</v>
      </c>
      <c r="F35" s="43">
        <f>FARMASTOP!AH47</f>
        <v>0</v>
      </c>
      <c r="G35" s="43">
        <f>BOCAS!AH47</f>
        <v>0</v>
      </c>
      <c r="H35" s="43">
        <f>LAGUNETICA!AH47</f>
        <v>62.160000000000004</v>
      </c>
      <c r="I35" s="43">
        <f>SANANTONIO!AH47</f>
        <v>0</v>
      </c>
      <c r="J35" s="43">
        <f t="shared" si="0"/>
        <v>1018.5360000000001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17787.910000000003</v>
      </c>
      <c r="C37" s="43">
        <f>MODELO!AH49</f>
        <v>6806.1800000000012</v>
      </c>
      <c r="D37" s="43">
        <f>EXQUISITECES!AH49</f>
        <v>2600.3599999999997</v>
      </c>
      <c r="E37" s="43">
        <f>HOYADA!AH49</f>
        <v>2401.1800000000003</v>
      </c>
      <c r="F37" s="43">
        <f>FARMASTOP!AH49</f>
        <v>1187.99</v>
      </c>
      <c r="G37" s="43">
        <f>BOCAS!AH49</f>
        <v>534.57000000000005</v>
      </c>
      <c r="H37" s="43">
        <f>LAGUNETICA!AH49</f>
        <v>2022.85</v>
      </c>
      <c r="I37" s="43">
        <f>SANANTONIO!AH49</f>
        <v>0</v>
      </c>
      <c r="J37" s="43">
        <f t="shared" si="0"/>
        <v>33341.040000000008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2229.5299999999997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1563.2799999999997</v>
      </c>
      <c r="I40" s="43">
        <f>SANANTONIO!AH52</f>
        <v>0</v>
      </c>
      <c r="J40" s="43">
        <f t="shared" si="0"/>
        <v>3792.8099999999995</v>
      </c>
    </row>
    <row r="41" spans="1:10" x14ac:dyDescent="0.25">
      <c r="A41" s="74" t="s">
        <v>18</v>
      </c>
      <c r="B41" s="43">
        <f>AUTOMERCADO!AH53</f>
        <v>2443.7799999999997</v>
      </c>
      <c r="C41" s="43">
        <f>MODELO!AH53</f>
        <v>2311.7199999999998</v>
      </c>
      <c r="D41" s="43">
        <f>EXQUISITECES!AH53</f>
        <v>809.03</v>
      </c>
      <c r="E41" s="43">
        <f>HOYADA!AH53</f>
        <v>1877.8799999999999</v>
      </c>
      <c r="F41" s="43">
        <f>FARMASTOP!AH53</f>
        <v>75.349999999999994</v>
      </c>
      <c r="G41" s="43">
        <f>BOCAS!AH53</f>
        <v>38.11</v>
      </c>
      <c r="H41" s="43">
        <f>LAGUNETICA!AH53</f>
        <v>1369.18</v>
      </c>
      <c r="I41" s="43">
        <f>SANANTONIO!AH53</f>
        <v>0</v>
      </c>
      <c r="J41" s="43">
        <f t="shared" si="0"/>
        <v>8925.0499999999993</v>
      </c>
    </row>
    <row r="42" spans="1:10" x14ac:dyDescent="0.25">
      <c r="A42" s="74" t="s">
        <v>114</v>
      </c>
      <c r="B42" s="43">
        <f>AUTOMERCADO!AH54</f>
        <v>109.56</v>
      </c>
      <c r="C42" s="43">
        <f>MODELO!AH54</f>
        <v>163.02000000000001</v>
      </c>
      <c r="D42" s="43">
        <f>EXQUISITECES!AH54</f>
        <v>0</v>
      </c>
      <c r="E42" s="43">
        <f>HOYADA!AH54</f>
        <v>0</v>
      </c>
      <c r="F42" s="43">
        <f>FARMASTOP!AH54</f>
        <v>7.42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280.00000000000006</v>
      </c>
    </row>
    <row r="43" spans="1:10" x14ac:dyDescent="0.25">
      <c r="A43" s="74" t="s">
        <v>52</v>
      </c>
      <c r="B43" s="43">
        <f>AUTOMERCADO!AH55</f>
        <v>1112.7</v>
      </c>
      <c r="C43" s="43">
        <f>MODELO!AH55</f>
        <v>162.70999999999998</v>
      </c>
      <c r="D43" s="43">
        <f>EXQUISITECES!AH55</f>
        <v>74.28</v>
      </c>
      <c r="E43" s="43">
        <f>HOYADA!AH55</f>
        <v>15.86</v>
      </c>
      <c r="F43" s="43">
        <f>FARMASTOP!AH55</f>
        <v>23.27</v>
      </c>
      <c r="G43" s="43">
        <f>BOCAS!AH55</f>
        <v>37.119999999999997</v>
      </c>
      <c r="H43" s="43">
        <f>LAGUNETICA!AH55</f>
        <v>28.21</v>
      </c>
      <c r="I43" s="43">
        <f>SANANTONIO!AH55</f>
        <v>0</v>
      </c>
      <c r="J43" s="43">
        <f t="shared" si="0"/>
        <v>1454.1499999999999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108.31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108.31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28.23</v>
      </c>
      <c r="I47" s="43">
        <f>SANANTONIO!AH59</f>
        <v>0</v>
      </c>
      <c r="J47" s="43">
        <f t="shared" si="0"/>
        <v>28.23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414.99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414.99</v>
      </c>
    </row>
    <row r="51" spans="1:10" x14ac:dyDescent="0.25">
      <c r="A51" s="46" t="s">
        <v>17</v>
      </c>
      <c r="B51" s="43">
        <f>AUTOMERCADO!AH63</f>
        <v>12.13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12.13</v>
      </c>
    </row>
    <row r="52" spans="1:10" x14ac:dyDescent="0.25">
      <c r="A52" s="51" t="s">
        <v>92</v>
      </c>
      <c r="B52" s="75">
        <f>AUTOMERCADO!AH64</f>
        <v>40832.727200000008</v>
      </c>
      <c r="C52" s="75">
        <f>MODELO!AH64</f>
        <v>21742.682400000002</v>
      </c>
      <c r="D52" s="75">
        <f>EXQUISITECES!AH64</f>
        <v>6993.2296000000006</v>
      </c>
      <c r="E52" s="75">
        <f>HOYADA!AH64</f>
        <v>6513.6848</v>
      </c>
      <c r="F52" s="75">
        <f>FARMASTOP!AH64</f>
        <v>2569.9463999999998</v>
      </c>
      <c r="G52" s="75">
        <f>BOCAS!AH64</f>
        <v>1087.1599999999999</v>
      </c>
      <c r="H52" s="75">
        <f>LAGUNETICA!AH64</f>
        <v>9560.83</v>
      </c>
      <c r="I52" s="75">
        <f>SANANTONIO!AH64</f>
        <v>0</v>
      </c>
      <c r="J52" s="75">
        <f t="shared" si="0"/>
        <v>89300.260400000028</v>
      </c>
    </row>
    <row r="53" spans="1:10" x14ac:dyDescent="0.25">
      <c r="A53" s="56" t="s">
        <v>3</v>
      </c>
      <c r="B53" s="43">
        <f>B2</f>
        <v>40679.410000000003</v>
      </c>
      <c r="C53" s="43">
        <f t="shared" ref="C53:I53" si="1">C2</f>
        <v>21649.8</v>
      </c>
      <c r="D53" s="43">
        <f t="shared" si="1"/>
        <v>6774.7000000000007</v>
      </c>
      <c r="E53" s="43">
        <f t="shared" si="1"/>
        <v>6516.5399999999991</v>
      </c>
      <c r="F53" s="43">
        <f t="shared" si="1"/>
        <v>2524.65</v>
      </c>
      <c r="G53" s="43">
        <f t="shared" si="1"/>
        <v>1039.96</v>
      </c>
      <c r="H53" s="43">
        <f t="shared" si="1"/>
        <v>9514.02</v>
      </c>
      <c r="I53" s="43">
        <f t="shared" si="1"/>
        <v>0</v>
      </c>
      <c r="J53" s="43">
        <f>J2</f>
        <v>88699.08</v>
      </c>
    </row>
    <row r="54" spans="1:10" x14ac:dyDescent="0.25">
      <c r="A54" s="58" t="s">
        <v>95</v>
      </c>
      <c r="B54" s="43">
        <f>+B52-B53</f>
        <v>153.31720000000496</v>
      </c>
      <c r="C54" s="43">
        <f t="shared" ref="C54:I54" si="2">+C52-C53</f>
        <v>92.882400000002235</v>
      </c>
      <c r="D54" s="43">
        <f t="shared" si="2"/>
        <v>218.52959999999985</v>
      </c>
      <c r="E54" s="43">
        <f t="shared" si="2"/>
        <v>-2.8551999999990585</v>
      </c>
      <c r="F54" s="43">
        <f t="shared" si="2"/>
        <v>45.296399999999721</v>
      </c>
      <c r="G54" s="43">
        <f t="shared" si="2"/>
        <v>47.199999999999818</v>
      </c>
      <c r="H54" s="43">
        <f t="shared" si="2"/>
        <v>46.809999999999491</v>
      </c>
      <c r="I54" s="43">
        <f t="shared" si="2"/>
        <v>0</v>
      </c>
      <c r="J54" s="43">
        <f>+J52-J53</f>
        <v>601.18040000002657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5"/>
  <sheetViews>
    <sheetView workbookViewId="0">
      <pane xSplit="1" ySplit="4" topLeftCell="F44" activePane="bottomRight" state="frozen"/>
      <selection pane="topRight" activeCell="B1" sqref="B1"/>
      <selection pane="bottomLeft" activeCell="A5" sqref="A5"/>
      <selection pane="bottomRight" activeCell="I62" sqref="I6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>
        <v>4.83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55</v>
      </c>
      <c r="E11" s="5" t="s">
        <v>57</v>
      </c>
      <c r="F11" s="5" t="s">
        <v>57</v>
      </c>
      <c r="G11" s="5" t="s">
        <v>63</v>
      </c>
      <c r="H11" s="5" t="s">
        <v>54</v>
      </c>
      <c r="I11" s="5" t="s">
        <v>56</v>
      </c>
      <c r="J11" s="5" t="s">
        <v>58</v>
      </c>
      <c r="K11" s="5" t="s">
        <v>59</v>
      </c>
      <c r="L11" s="5" t="s">
        <v>62</v>
      </c>
      <c r="M11" s="5" t="s">
        <v>64</v>
      </c>
      <c r="N11" s="5" t="s">
        <v>66</v>
      </c>
      <c r="O11" s="5" t="s">
        <v>68</v>
      </c>
      <c r="P11" s="5" t="s">
        <v>70</v>
      </c>
      <c r="Q11" s="5" t="s">
        <v>76</v>
      </c>
      <c r="R11" s="5" t="s">
        <v>80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1424.27</v>
      </c>
      <c r="C12" s="26">
        <v>2027.59</v>
      </c>
      <c r="D12" s="26">
        <v>63.46</v>
      </c>
      <c r="E12" s="26">
        <v>2717.41</v>
      </c>
      <c r="F12" s="26">
        <v>383.99</v>
      </c>
      <c r="G12" s="26">
        <v>3033.82</v>
      </c>
      <c r="H12" s="26">
        <v>3467.59</v>
      </c>
      <c r="I12" s="26">
        <v>5347.45</v>
      </c>
      <c r="J12" s="26">
        <v>4166.0200000000004</v>
      </c>
      <c r="K12" s="26">
        <v>3744.06</v>
      </c>
      <c r="L12" s="26">
        <v>7284.42</v>
      </c>
      <c r="M12" s="26">
        <v>2693.47</v>
      </c>
      <c r="N12" s="26">
        <v>98.89</v>
      </c>
      <c r="O12" s="26">
        <v>3339.47</v>
      </c>
      <c r="P12" s="26">
        <v>296.83999999999997</v>
      </c>
      <c r="Q12" s="26">
        <v>264.23</v>
      </c>
      <c r="R12" s="26">
        <v>326.43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40679.410000000003</v>
      </c>
      <c r="AI12" s="26">
        <v>40136.089999999997</v>
      </c>
      <c r="AJ12" s="69">
        <f>+AI12-AH12</f>
        <v>-543.32000000000698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3</v>
      </c>
      <c r="E15" s="23">
        <v>16.899999999999999</v>
      </c>
      <c r="F15" s="23">
        <v>11</v>
      </c>
      <c r="G15" s="23">
        <v>9</v>
      </c>
      <c r="H15" s="23">
        <v>160</v>
      </c>
      <c r="I15" s="23">
        <v>11</v>
      </c>
      <c r="J15" s="23"/>
      <c r="K15" s="23"/>
      <c r="L15" s="23">
        <v>42</v>
      </c>
      <c r="M15" s="23">
        <v>40</v>
      </c>
      <c r="N15" s="23">
        <v>10</v>
      </c>
      <c r="O15" s="23">
        <v>112</v>
      </c>
      <c r="P15" s="23">
        <v>12</v>
      </c>
      <c r="Q15" s="23">
        <v>4.5</v>
      </c>
      <c r="R15" s="23">
        <v>60.2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491.59999999999997</v>
      </c>
    </row>
    <row r="16" spans="1:36" s="32" customFormat="1" x14ac:dyDescent="0.25">
      <c r="A16" s="30" t="s">
        <v>20</v>
      </c>
      <c r="B16" s="31">
        <v>111</v>
      </c>
      <c r="C16" s="31">
        <v>251</v>
      </c>
      <c r="D16" s="31"/>
      <c r="E16" s="31">
        <v>120</v>
      </c>
      <c r="F16" s="31">
        <v>60</v>
      </c>
      <c r="G16" s="31"/>
      <c r="H16" s="31">
        <v>493</v>
      </c>
      <c r="I16" s="31">
        <v>845</v>
      </c>
      <c r="J16" s="31">
        <v>403</v>
      </c>
      <c r="K16" s="31">
        <v>460</v>
      </c>
      <c r="L16" s="31">
        <v>903</v>
      </c>
      <c r="M16" s="31"/>
      <c r="N16" s="31"/>
      <c r="O16" s="31"/>
      <c r="P16" s="31"/>
      <c r="Q16" s="31"/>
      <c r="R16" s="31">
        <v>14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3660</v>
      </c>
      <c r="AJ16" s="70"/>
    </row>
    <row r="17" spans="1:36" s="47" customFormat="1" x14ac:dyDescent="0.25">
      <c r="A17" s="46" t="s">
        <v>27</v>
      </c>
      <c r="B17" s="22">
        <f>B16*$B$8</f>
        <v>492.84000000000003</v>
      </c>
      <c r="C17" s="22">
        <f>C16*$B$8</f>
        <v>1114.44</v>
      </c>
      <c r="D17" s="22">
        <f t="shared" ref="D17:L17" si="2">D16*$B$8</f>
        <v>0</v>
      </c>
      <c r="E17" s="22">
        <f t="shared" si="2"/>
        <v>532.80000000000007</v>
      </c>
      <c r="F17" s="22">
        <f t="shared" si="2"/>
        <v>266.40000000000003</v>
      </c>
      <c r="G17" s="22">
        <f t="shared" si="2"/>
        <v>0</v>
      </c>
      <c r="H17" s="22">
        <f t="shared" si="2"/>
        <v>2188.92</v>
      </c>
      <c r="I17" s="22">
        <f t="shared" si="2"/>
        <v>3751.8</v>
      </c>
      <c r="J17" s="22">
        <f t="shared" si="2"/>
        <v>1789.3200000000002</v>
      </c>
      <c r="K17" s="22">
        <f t="shared" si="2"/>
        <v>2042.4</v>
      </c>
      <c r="L17" s="22">
        <f t="shared" si="2"/>
        <v>4009.32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62.160000000000004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16250.4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111</v>
      </c>
      <c r="C22" s="20">
        <f t="shared" ref="C22:L22" si="11">+C16+C18+C20</f>
        <v>251</v>
      </c>
      <c r="D22" s="20">
        <f t="shared" si="11"/>
        <v>0</v>
      </c>
      <c r="E22" s="20">
        <f t="shared" si="11"/>
        <v>120</v>
      </c>
      <c r="F22" s="20">
        <f t="shared" si="11"/>
        <v>60</v>
      </c>
      <c r="G22" s="20">
        <f t="shared" si="11"/>
        <v>0</v>
      </c>
      <c r="H22" s="20">
        <f t="shared" si="11"/>
        <v>493</v>
      </c>
      <c r="I22" s="20">
        <f t="shared" si="11"/>
        <v>845</v>
      </c>
      <c r="J22" s="20">
        <f t="shared" si="11"/>
        <v>403</v>
      </c>
      <c r="K22" s="20">
        <f t="shared" si="11"/>
        <v>460</v>
      </c>
      <c r="L22" s="20">
        <f t="shared" si="11"/>
        <v>903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14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3660</v>
      </c>
    </row>
    <row r="23" spans="1:36" s="47" customFormat="1" x14ac:dyDescent="0.25">
      <c r="A23" s="48" t="s">
        <v>26</v>
      </c>
      <c r="B23" s="19">
        <f>+B17+B19+B21</f>
        <v>492.84000000000003</v>
      </c>
      <c r="C23" s="19">
        <f t="shared" ref="C23:L23" si="14">+C17+C19+C21</f>
        <v>1114.44</v>
      </c>
      <c r="D23" s="19">
        <f t="shared" si="14"/>
        <v>0</v>
      </c>
      <c r="E23" s="19">
        <f t="shared" si="14"/>
        <v>532.80000000000007</v>
      </c>
      <c r="F23" s="19">
        <f t="shared" si="14"/>
        <v>266.40000000000003</v>
      </c>
      <c r="G23" s="19">
        <f t="shared" si="14"/>
        <v>0</v>
      </c>
      <c r="H23" s="19">
        <f t="shared" si="14"/>
        <v>2188.92</v>
      </c>
      <c r="I23" s="19">
        <f t="shared" si="14"/>
        <v>3751.8</v>
      </c>
      <c r="J23" s="19">
        <f t="shared" si="14"/>
        <v>1789.3200000000002</v>
      </c>
      <c r="K23" s="19">
        <f t="shared" si="14"/>
        <v>2042.4</v>
      </c>
      <c r="L23" s="19">
        <f t="shared" si="14"/>
        <v>4009.32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62.160000000000004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16250.4</v>
      </c>
    </row>
    <row r="24" spans="1:36" x14ac:dyDescent="0.25">
      <c r="A24" s="13" t="s">
        <v>28</v>
      </c>
      <c r="B24" s="34"/>
      <c r="C24" s="34"/>
      <c r="D24" s="34"/>
      <c r="E24" s="34">
        <v>20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20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96.6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96.6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20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20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96.6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96.6</v>
      </c>
    </row>
    <row r="32" spans="1:36" x14ac:dyDescent="0.25">
      <c r="A32" s="13" t="s">
        <v>34</v>
      </c>
      <c r="B32" s="36"/>
      <c r="C32" s="36"/>
      <c r="D32" s="36"/>
      <c r="E32" s="36">
        <v>110.17</v>
      </c>
      <c r="F32" s="36"/>
      <c r="G32" s="36"/>
      <c r="H32" s="36"/>
      <c r="I32" s="36"/>
      <c r="J32" s="36">
        <v>224.22</v>
      </c>
      <c r="K32" s="36"/>
      <c r="L32" s="36">
        <v>65.430000000000007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399.82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489.15480000000002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995.53680000000008</v>
      </c>
      <c r="K33" s="22">
        <f t="shared" si="30"/>
        <v>0</v>
      </c>
      <c r="L33" s="22">
        <f t="shared" si="30"/>
        <v>290.50920000000008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1775.2008000000001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110.17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224.22</v>
      </c>
      <c r="K38" s="20">
        <f t="shared" si="39"/>
        <v>0</v>
      </c>
      <c r="L38" s="20">
        <f t="shared" si="39"/>
        <v>65.430000000000007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399.82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489.15480000000002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995.53680000000008</v>
      </c>
      <c r="K39" s="19">
        <f t="shared" si="42"/>
        <v>0</v>
      </c>
      <c r="L39" s="19">
        <f t="shared" si="42"/>
        <v>290.50920000000008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1775.2008000000001</v>
      </c>
    </row>
    <row r="40" spans="1:34" x14ac:dyDescent="0.25">
      <c r="A40" s="13" t="s">
        <v>43</v>
      </c>
      <c r="B40" s="36">
        <v>20</v>
      </c>
      <c r="C40" s="36">
        <v>44.26</v>
      </c>
      <c r="D40" s="36"/>
      <c r="E40" s="36">
        <v>22.52</v>
      </c>
      <c r="F40" s="36"/>
      <c r="G40" s="36"/>
      <c r="H40" s="36"/>
      <c r="I40" s="36">
        <v>49.58</v>
      </c>
      <c r="J40" s="36"/>
      <c r="K40" s="36"/>
      <c r="L40" s="36">
        <v>33.200000000000003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169.56</v>
      </c>
    </row>
    <row r="41" spans="1:34" s="47" customFormat="1" x14ac:dyDescent="0.25">
      <c r="A41" s="46" t="s">
        <v>44</v>
      </c>
      <c r="B41" s="22">
        <f>B40*$B$8</f>
        <v>88.800000000000011</v>
      </c>
      <c r="C41" s="22">
        <f t="shared" ref="C41:L41" si="45">C40*$B$8</f>
        <v>196.51439999999999</v>
      </c>
      <c r="D41" s="22">
        <f t="shared" si="45"/>
        <v>0</v>
      </c>
      <c r="E41" s="22">
        <f t="shared" si="45"/>
        <v>99.988800000000012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220.13520000000003</v>
      </c>
      <c r="J41" s="22">
        <f t="shared" si="45"/>
        <v>0</v>
      </c>
      <c r="K41" s="22">
        <f t="shared" si="45"/>
        <v>0</v>
      </c>
      <c r="L41" s="22">
        <f t="shared" si="45"/>
        <v>147.40800000000002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752.84640000000002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20</v>
      </c>
      <c r="C46" s="20">
        <f t="shared" ref="C46:L46" si="54">+C40+C42+C44</f>
        <v>44.26</v>
      </c>
      <c r="D46" s="20">
        <f t="shared" si="54"/>
        <v>0</v>
      </c>
      <c r="E46" s="20">
        <f t="shared" si="54"/>
        <v>22.52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49.58</v>
      </c>
      <c r="J46" s="20">
        <f t="shared" si="54"/>
        <v>0</v>
      </c>
      <c r="K46" s="20">
        <f t="shared" si="54"/>
        <v>0</v>
      </c>
      <c r="L46" s="20">
        <f t="shared" si="54"/>
        <v>33.200000000000003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169.56</v>
      </c>
    </row>
    <row r="47" spans="1:34" s="47" customFormat="1" x14ac:dyDescent="0.25">
      <c r="A47" s="48" t="s">
        <v>48</v>
      </c>
      <c r="B47" s="19">
        <f>+B41+B43+B45</f>
        <v>88.800000000000011</v>
      </c>
      <c r="C47" s="19">
        <f t="shared" ref="C47:L47" si="57">+C41+C43+C45</f>
        <v>196.51439999999999</v>
      </c>
      <c r="D47" s="19">
        <f t="shared" si="57"/>
        <v>0</v>
      </c>
      <c r="E47" s="19">
        <f t="shared" si="57"/>
        <v>99.988800000000012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220.13520000000003</v>
      </c>
      <c r="J47" s="19">
        <f t="shared" si="57"/>
        <v>0</v>
      </c>
      <c r="K47" s="19">
        <f t="shared" si="57"/>
        <v>0</v>
      </c>
      <c r="L47" s="19">
        <f t="shared" si="57"/>
        <v>147.40800000000002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752.84640000000002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749.53</v>
      </c>
      <c r="C49" s="44">
        <v>311.79000000000002</v>
      </c>
      <c r="D49" s="44">
        <v>36.869999999999997</v>
      </c>
      <c r="E49" s="44">
        <v>977.51</v>
      </c>
      <c r="F49" s="44">
        <v>106.61</v>
      </c>
      <c r="G49" s="44">
        <v>2969.13</v>
      </c>
      <c r="H49" s="44">
        <v>693.58</v>
      </c>
      <c r="I49" s="44">
        <v>953.07</v>
      </c>
      <c r="J49" s="44">
        <v>911.01</v>
      </c>
      <c r="K49" s="44">
        <v>990.78</v>
      </c>
      <c r="L49" s="44">
        <v>2748.47</v>
      </c>
      <c r="M49" s="45">
        <v>2587.2399999999998</v>
      </c>
      <c r="N49" s="45">
        <v>88.78</v>
      </c>
      <c r="O49" s="45">
        <v>2959.13</v>
      </c>
      <c r="P49" s="45">
        <v>285.04000000000002</v>
      </c>
      <c r="Q49" s="45">
        <v>259.79000000000002</v>
      </c>
      <c r="R49" s="45">
        <v>159.58000000000001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17787.910000000003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104.27</v>
      </c>
      <c r="C53" s="44">
        <v>228.78</v>
      </c>
      <c r="D53" s="44">
        <v>24</v>
      </c>
      <c r="E53" s="44">
        <v>143.47999999999999</v>
      </c>
      <c r="F53" s="44"/>
      <c r="G53" s="44"/>
      <c r="H53" s="44">
        <v>427.55</v>
      </c>
      <c r="I53" s="44">
        <v>398.83</v>
      </c>
      <c r="J53" s="44">
        <v>348.68</v>
      </c>
      <c r="K53" s="44">
        <v>729.98</v>
      </c>
      <c r="L53" s="44"/>
      <c r="M53" s="45"/>
      <c r="N53" s="45"/>
      <c r="O53" s="45"/>
      <c r="P53" s="45"/>
      <c r="Q53" s="45"/>
      <c r="R53" s="45">
        <v>38.21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2443.7799999999997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>
        <v>109.56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109.56</v>
      </c>
    </row>
    <row r="55" spans="1:34" x14ac:dyDescent="0.25">
      <c r="A55" s="17" t="s">
        <v>52</v>
      </c>
      <c r="B55" s="44"/>
      <c r="C55" s="44">
        <v>227.81</v>
      </c>
      <c r="D55" s="44"/>
      <c r="E55" s="44">
        <v>361.85</v>
      </c>
      <c r="F55" s="44"/>
      <c r="G55" s="44">
        <v>56.5</v>
      </c>
      <c r="H55" s="44"/>
      <c r="I55" s="44"/>
      <c r="J55" s="44">
        <v>127.58</v>
      </c>
      <c r="K55" s="44">
        <v>56.83</v>
      </c>
      <c r="L55" s="44">
        <v>48.6</v>
      </c>
      <c r="M55" s="45">
        <v>67.040000000000006</v>
      </c>
      <c r="N55" s="45"/>
      <c r="O55" s="45">
        <v>159.38</v>
      </c>
      <c r="P55" s="45"/>
      <c r="Q55" s="45"/>
      <c r="R55" s="45">
        <v>7.11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1112.7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>
        <v>12.13</v>
      </c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12.13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1435.44</v>
      </c>
      <c r="C64" s="53">
        <f t="shared" ref="C64:AG64" si="61">+C15+C23+C31+C39+C47+C48+C49+C50+C51+C52+C53+C54+C55+C56+C57+C58+C59+C60+C61+C62+C63</f>
        <v>2079.3344000000002</v>
      </c>
      <c r="D64" s="53">
        <f t="shared" si="61"/>
        <v>63.87</v>
      </c>
      <c r="E64" s="53">
        <f t="shared" si="61"/>
        <v>2718.2835999999998</v>
      </c>
      <c r="F64" s="53">
        <f t="shared" si="61"/>
        <v>384.01000000000005</v>
      </c>
      <c r="G64" s="53">
        <f t="shared" si="61"/>
        <v>3034.63</v>
      </c>
      <c r="H64" s="53">
        <f t="shared" si="61"/>
        <v>3470.05</v>
      </c>
      <c r="I64" s="53">
        <f t="shared" si="61"/>
        <v>5346.9652000000006</v>
      </c>
      <c r="J64" s="53">
        <f t="shared" si="61"/>
        <v>4172.1268000000009</v>
      </c>
      <c r="K64" s="53">
        <f t="shared" si="61"/>
        <v>3819.9900000000002</v>
      </c>
      <c r="L64" s="53">
        <f t="shared" si="61"/>
        <v>7286.3072000000011</v>
      </c>
      <c r="M64" s="53">
        <f t="shared" si="61"/>
        <v>2694.2799999999997</v>
      </c>
      <c r="N64" s="53">
        <f t="shared" si="61"/>
        <v>98.78</v>
      </c>
      <c r="O64" s="53">
        <f t="shared" si="61"/>
        <v>3340.07</v>
      </c>
      <c r="P64" s="53">
        <f t="shared" si="61"/>
        <v>297.04000000000002</v>
      </c>
      <c r="Q64" s="53">
        <f t="shared" si="61"/>
        <v>264.29000000000002</v>
      </c>
      <c r="R64" s="53">
        <f t="shared" si="61"/>
        <v>327.26000000000005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40832.727200000008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2 D</v>
      </c>
      <c r="E66" s="55" t="str">
        <f t="shared" si="62"/>
        <v>CAJA 3 D</v>
      </c>
      <c r="F66" s="55" t="str">
        <f t="shared" si="62"/>
        <v>CAJA 3 D</v>
      </c>
      <c r="G66" s="55" t="str">
        <f t="shared" si="62"/>
        <v>CAJA 6 D</v>
      </c>
      <c r="H66" s="55" t="str">
        <f t="shared" si="62"/>
        <v>CAJA 1 N</v>
      </c>
      <c r="I66" s="55" t="str">
        <f t="shared" si="62"/>
        <v>CAJA 2 N</v>
      </c>
      <c r="J66" s="55" t="str">
        <f t="shared" si="62"/>
        <v>CAJA 3 N</v>
      </c>
      <c r="K66" s="55" t="str">
        <f t="shared" si="62"/>
        <v>CAJA 4 D</v>
      </c>
      <c r="L66" s="55" t="str">
        <f t="shared" si="62"/>
        <v>CAJA 5 N</v>
      </c>
      <c r="M66" s="55" t="str">
        <f t="shared" si="62"/>
        <v>CAJA 6 N</v>
      </c>
      <c r="N66" s="55" t="str">
        <f t="shared" si="62"/>
        <v>CAJA 7 N</v>
      </c>
      <c r="O66" s="55" t="str">
        <f t="shared" si="62"/>
        <v>CAJA 8 N</v>
      </c>
      <c r="P66" s="55" t="str">
        <f t="shared" si="62"/>
        <v>CAJA 9 N</v>
      </c>
      <c r="Q66" s="55" t="str">
        <f t="shared" si="62"/>
        <v>CAJA 12 N</v>
      </c>
      <c r="R66" s="55" t="str">
        <f t="shared" si="62"/>
        <v>CAJA 14 N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1424.27</v>
      </c>
      <c r="C67" s="57">
        <f t="shared" ref="C67:L67" si="63">C12</f>
        <v>2027.59</v>
      </c>
      <c r="D67" s="57">
        <f t="shared" si="63"/>
        <v>63.46</v>
      </c>
      <c r="E67" s="57">
        <f t="shared" si="63"/>
        <v>2717.41</v>
      </c>
      <c r="F67" s="57">
        <f t="shared" si="63"/>
        <v>383.99</v>
      </c>
      <c r="G67" s="57">
        <f t="shared" si="63"/>
        <v>3033.82</v>
      </c>
      <c r="H67" s="57">
        <f t="shared" si="63"/>
        <v>3467.59</v>
      </c>
      <c r="I67" s="57">
        <f t="shared" si="63"/>
        <v>5347.45</v>
      </c>
      <c r="J67" s="57">
        <f t="shared" si="63"/>
        <v>4166.0200000000004</v>
      </c>
      <c r="K67" s="57">
        <f t="shared" si="63"/>
        <v>3744.06</v>
      </c>
      <c r="L67" s="57">
        <f t="shared" si="63"/>
        <v>7284.42</v>
      </c>
      <c r="M67" s="57">
        <f t="shared" ref="M67:AG67" si="64">M12</f>
        <v>2693.47</v>
      </c>
      <c r="N67" s="57">
        <f t="shared" si="64"/>
        <v>98.89</v>
      </c>
      <c r="O67" s="57">
        <f t="shared" si="64"/>
        <v>3339.47</v>
      </c>
      <c r="P67" s="57">
        <f t="shared" si="64"/>
        <v>296.83999999999997</v>
      </c>
      <c r="Q67" s="57">
        <f t="shared" si="64"/>
        <v>264.23</v>
      </c>
      <c r="R67" s="57">
        <f t="shared" si="64"/>
        <v>326.43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40679.410000000003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1424.27</v>
      </c>
      <c r="C69" s="59">
        <f t="shared" ref="C69:L69" si="67">+C67+C68</f>
        <v>2027.59</v>
      </c>
      <c r="D69" s="59">
        <f t="shared" si="67"/>
        <v>63.46</v>
      </c>
      <c r="E69" s="59">
        <f t="shared" si="67"/>
        <v>2717.41</v>
      </c>
      <c r="F69" s="59">
        <f t="shared" si="67"/>
        <v>383.99</v>
      </c>
      <c r="G69" s="59">
        <f t="shared" si="67"/>
        <v>3033.82</v>
      </c>
      <c r="H69" s="59">
        <f t="shared" si="67"/>
        <v>3467.59</v>
      </c>
      <c r="I69" s="59">
        <f t="shared" si="67"/>
        <v>5347.45</v>
      </c>
      <c r="J69" s="59">
        <f t="shared" si="67"/>
        <v>4166.0200000000004</v>
      </c>
      <c r="K69" s="59">
        <f t="shared" si="67"/>
        <v>3744.06</v>
      </c>
      <c r="L69" s="59">
        <f t="shared" si="67"/>
        <v>7284.42</v>
      </c>
      <c r="M69" s="59">
        <f t="shared" ref="M69:AG69" si="68">+M67+M68</f>
        <v>2693.47</v>
      </c>
      <c r="N69" s="59">
        <f t="shared" si="68"/>
        <v>98.89</v>
      </c>
      <c r="O69" s="59">
        <f t="shared" si="68"/>
        <v>3339.47</v>
      </c>
      <c r="P69" s="59">
        <f t="shared" si="68"/>
        <v>296.83999999999997</v>
      </c>
      <c r="Q69" s="59">
        <f t="shared" si="68"/>
        <v>264.23</v>
      </c>
      <c r="R69" s="59">
        <f t="shared" si="68"/>
        <v>326.43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40679.410000000003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11.170000000000073</v>
      </c>
      <c r="C70" s="57">
        <f t="shared" si="69"/>
        <v>51.744400000000269</v>
      </c>
      <c r="D70" s="57">
        <f t="shared" si="69"/>
        <v>0.40999999999999659</v>
      </c>
      <c r="E70" s="57">
        <f t="shared" si="69"/>
        <v>0.87359999999989668</v>
      </c>
      <c r="F70" s="57">
        <f t="shared" si="69"/>
        <v>2.0000000000038654E-2</v>
      </c>
      <c r="G70" s="57">
        <f t="shared" si="69"/>
        <v>0.80999999999994543</v>
      </c>
      <c r="H70" s="57">
        <f t="shared" si="69"/>
        <v>2.4600000000000364</v>
      </c>
      <c r="I70" s="57">
        <f t="shared" si="69"/>
        <v>-0.48479999999926804</v>
      </c>
      <c r="J70" s="57">
        <f t="shared" si="69"/>
        <v>6.1068000000004758</v>
      </c>
      <c r="K70" s="57">
        <f t="shared" si="69"/>
        <v>75.930000000000291</v>
      </c>
      <c r="L70" s="57">
        <f t="shared" si="69"/>
        <v>1.8872000000010303</v>
      </c>
      <c r="M70" s="57">
        <f t="shared" ref="M70:AG70" si="70">+M64-M69</f>
        <v>0.80999999999994543</v>
      </c>
      <c r="N70" s="57">
        <f t="shared" si="70"/>
        <v>-0.10999999999999943</v>
      </c>
      <c r="O70" s="57">
        <f t="shared" si="70"/>
        <v>0.6000000000003638</v>
      </c>
      <c r="P70" s="57">
        <f t="shared" si="70"/>
        <v>0.20000000000004547</v>
      </c>
      <c r="Q70" s="57">
        <f t="shared" si="70"/>
        <v>6.0000000000002274E-2</v>
      </c>
      <c r="R70" s="57">
        <f t="shared" si="70"/>
        <v>0.83000000000004093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153.3172000000032</v>
      </c>
    </row>
    <row r="71" spans="1:34" ht="101.25" customHeight="1" x14ac:dyDescent="0.25">
      <c r="A71" s="77" t="s">
        <v>96</v>
      </c>
      <c r="B71" s="14" t="s">
        <v>129</v>
      </c>
      <c r="C71" s="14" t="s">
        <v>130</v>
      </c>
      <c r="D71" s="14"/>
      <c r="E71" s="14" t="s">
        <v>131</v>
      </c>
      <c r="F71" s="14"/>
      <c r="G71" s="14"/>
      <c r="H71" s="14"/>
      <c r="I71" s="14"/>
      <c r="J71" s="14" t="s">
        <v>138</v>
      </c>
      <c r="K71" s="14" t="s">
        <v>137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2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95"/>
  <sheetViews>
    <sheetView workbookViewId="0">
      <pane xSplit="1" ySplit="4" topLeftCell="B32" activePane="bottomRight" state="frozen"/>
      <selection pane="topRight" activeCell="B1" sqref="B1"/>
      <selection pane="bottomLeft" activeCell="A5" sqref="A5"/>
      <selection pane="bottomRight" activeCell="AJ53" sqref="AJ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>
        <v>4.83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53</v>
      </c>
      <c r="D11" s="5" t="s">
        <v>54</v>
      </c>
      <c r="E11" s="5" t="s">
        <v>55</v>
      </c>
      <c r="F11" s="5" t="s">
        <v>55</v>
      </c>
      <c r="G11" s="5" t="s">
        <v>56</v>
      </c>
      <c r="H11" s="5" t="s">
        <v>57</v>
      </c>
      <c r="I11" s="5" t="s">
        <v>58</v>
      </c>
      <c r="J11" s="5" t="s">
        <v>59</v>
      </c>
      <c r="K11" s="5" t="s">
        <v>60</v>
      </c>
      <c r="L11" s="5" t="s">
        <v>67</v>
      </c>
      <c r="M11" s="5" t="s">
        <v>68</v>
      </c>
      <c r="N11" s="5" t="s">
        <v>69</v>
      </c>
      <c r="O11" s="5" t="s">
        <v>69</v>
      </c>
      <c r="P11" s="5" t="s">
        <v>70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539.41</v>
      </c>
      <c r="C12" s="26">
        <v>1025.76</v>
      </c>
      <c r="D12" s="26">
        <v>3058.41</v>
      </c>
      <c r="E12" s="26">
        <v>1224.78</v>
      </c>
      <c r="F12" s="26">
        <v>591.19000000000005</v>
      </c>
      <c r="G12" s="26">
        <v>4373.0200000000004</v>
      </c>
      <c r="H12" s="26">
        <v>1030.44</v>
      </c>
      <c r="I12" s="26">
        <v>1983.54</v>
      </c>
      <c r="J12" s="26">
        <v>810.04</v>
      </c>
      <c r="K12" s="26">
        <v>2572.5300000000002</v>
      </c>
      <c r="L12" s="26">
        <v>436.26</v>
      </c>
      <c r="M12" s="26">
        <v>995</v>
      </c>
      <c r="N12" s="26">
        <v>1188.29</v>
      </c>
      <c r="O12" s="26">
        <v>180.86</v>
      </c>
      <c r="P12" s="26">
        <v>1640.27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21649.8</v>
      </c>
      <c r="AI12" s="26">
        <v>21406.86</v>
      </c>
      <c r="AJ12" s="69">
        <f>+AI12-AH12</f>
        <v>-242.93999999999869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>
        <v>24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24</v>
      </c>
      <c r="AI14" s="26"/>
      <c r="AJ14" s="69">
        <f>+AI14-AH14</f>
        <v>-24</v>
      </c>
    </row>
    <row r="15" spans="1:36" x14ac:dyDescent="0.25">
      <c r="A15" s="13" t="s">
        <v>0</v>
      </c>
      <c r="B15" s="23">
        <v>8.6999999999999993</v>
      </c>
      <c r="C15" s="23">
        <v>77.5</v>
      </c>
      <c r="D15" s="23">
        <v>66.7</v>
      </c>
      <c r="E15" s="23">
        <v>6.5</v>
      </c>
      <c r="F15" s="23">
        <v>0</v>
      </c>
      <c r="G15" s="23">
        <v>184.5</v>
      </c>
      <c r="H15" s="23">
        <v>0</v>
      </c>
      <c r="I15" s="23">
        <v>242.5</v>
      </c>
      <c r="J15" s="23">
        <v>316</v>
      </c>
      <c r="K15" s="23">
        <v>96</v>
      </c>
      <c r="L15" s="23">
        <v>35</v>
      </c>
      <c r="M15" s="23">
        <v>61</v>
      </c>
      <c r="N15" s="23"/>
      <c r="O15" s="23">
        <v>13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1107.4000000000001</v>
      </c>
    </row>
    <row r="16" spans="1:36" s="32" customFormat="1" x14ac:dyDescent="0.25">
      <c r="A16" s="30" t="s">
        <v>20</v>
      </c>
      <c r="B16" s="31">
        <v>13</v>
      </c>
      <c r="C16" s="31">
        <v>70</v>
      </c>
      <c r="D16" s="31">
        <v>485</v>
      </c>
      <c r="E16" s="31">
        <v>144</v>
      </c>
      <c r="F16" s="31">
        <v>51</v>
      </c>
      <c r="G16" s="31">
        <v>598</v>
      </c>
      <c r="H16" s="31">
        <v>0</v>
      </c>
      <c r="I16" s="31"/>
      <c r="J16" s="31"/>
      <c r="K16" s="31">
        <v>5</v>
      </c>
      <c r="L16" s="31"/>
      <c r="M16" s="31"/>
      <c r="N16" s="31">
        <v>180</v>
      </c>
      <c r="O16" s="31">
        <v>22</v>
      </c>
      <c r="P16" s="31">
        <v>260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1828</v>
      </c>
      <c r="AJ16" s="70"/>
    </row>
    <row r="17" spans="1:36" s="47" customFormat="1" x14ac:dyDescent="0.25">
      <c r="A17" s="46" t="s">
        <v>27</v>
      </c>
      <c r="B17" s="22">
        <f>B16*$B$8</f>
        <v>57.720000000000006</v>
      </c>
      <c r="C17" s="22">
        <f>C16*$B$8</f>
        <v>310.8</v>
      </c>
      <c r="D17" s="22">
        <f t="shared" ref="D17:AG17" si="2">D16*$B$8</f>
        <v>2153.4</v>
      </c>
      <c r="E17" s="22">
        <f t="shared" si="2"/>
        <v>639.36</v>
      </c>
      <c r="F17" s="22">
        <f t="shared" si="2"/>
        <v>226.44000000000003</v>
      </c>
      <c r="G17" s="22">
        <f t="shared" si="2"/>
        <v>2655.1200000000003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22.200000000000003</v>
      </c>
      <c r="L17" s="22">
        <f t="shared" si="2"/>
        <v>0</v>
      </c>
      <c r="M17" s="22">
        <f t="shared" si="2"/>
        <v>0</v>
      </c>
      <c r="N17" s="22">
        <f t="shared" si="2"/>
        <v>799.2</v>
      </c>
      <c r="O17" s="22">
        <f t="shared" si="2"/>
        <v>97.68</v>
      </c>
      <c r="P17" s="22">
        <f t="shared" si="2"/>
        <v>1154.4000000000001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8116.32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</v>
      </c>
      <c r="C22" s="20">
        <f t="shared" ref="C22:AG23" si="5">+C16+C18+C20</f>
        <v>70</v>
      </c>
      <c r="D22" s="20">
        <f t="shared" si="5"/>
        <v>485</v>
      </c>
      <c r="E22" s="20">
        <f t="shared" si="5"/>
        <v>144</v>
      </c>
      <c r="F22" s="20">
        <f t="shared" si="5"/>
        <v>51</v>
      </c>
      <c r="G22" s="20">
        <f t="shared" si="5"/>
        <v>598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5</v>
      </c>
      <c r="L22" s="20">
        <f t="shared" si="5"/>
        <v>0</v>
      </c>
      <c r="M22" s="20">
        <f t="shared" si="5"/>
        <v>0</v>
      </c>
      <c r="N22" s="20">
        <f t="shared" si="5"/>
        <v>180</v>
      </c>
      <c r="O22" s="20">
        <f t="shared" si="5"/>
        <v>22</v>
      </c>
      <c r="P22" s="20">
        <f t="shared" si="5"/>
        <v>260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1828</v>
      </c>
    </row>
    <row r="23" spans="1:36" s="47" customFormat="1" x14ac:dyDescent="0.25">
      <c r="A23" s="48" t="s">
        <v>26</v>
      </c>
      <c r="B23" s="19">
        <f>+B17+B19+B21</f>
        <v>57.720000000000006</v>
      </c>
      <c r="C23" s="19">
        <f t="shared" si="5"/>
        <v>310.8</v>
      </c>
      <c r="D23" s="19">
        <f t="shared" si="5"/>
        <v>2153.4</v>
      </c>
      <c r="E23" s="19">
        <f t="shared" si="5"/>
        <v>639.36</v>
      </c>
      <c r="F23" s="19">
        <f t="shared" si="5"/>
        <v>226.44000000000003</v>
      </c>
      <c r="G23" s="19">
        <f t="shared" si="5"/>
        <v>2655.1200000000003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22.200000000000003</v>
      </c>
      <c r="L23" s="19">
        <f t="shared" si="5"/>
        <v>0</v>
      </c>
      <c r="M23" s="19">
        <f t="shared" si="5"/>
        <v>0</v>
      </c>
      <c r="N23" s="19">
        <f t="shared" si="5"/>
        <v>799.2</v>
      </c>
      <c r="O23" s="19">
        <f t="shared" si="5"/>
        <v>97.68</v>
      </c>
      <c r="P23" s="19">
        <f t="shared" si="5"/>
        <v>1154.4000000000001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8116.32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>
        <v>50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241.5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241.5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50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241.5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241.5</v>
      </c>
    </row>
    <row r="32" spans="1:36" x14ac:dyDescent="0.25">
      <c r="A32" s="13" t="s">
        <v>34</v>
      </c>
      <c r="B32" s="36"/>
      <c r="C32" s="36">
        <v>15.5</v>
      </c>
      <c r="D32" s="36"/>
      <c r="E32" s="36">
        <v>69.290000000000006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84.79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68.820000000000007</v>
      </c>
      <c r="D33" s="22">
        <f t="shared" si="12"/>
        <v>0</v>
      </c>
      <c r="E33" s="22">
        <f t="shared" si="12"/>
        <v>307.64760000000007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376.46760000000006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15.5</v>
      </c>
      <c r="D38" s="20">
        <f t="shared" si="15"/>
        <v>0</v>
      </c>
      <c r="E38" s="20">
        <f t="shared" si="15"/>
        <v>69.290000000000006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84.79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68.820000000000007</v>
      </c>
      <c r="D39" s="19">
        <f t="shared" si="15"/>
        <v>0</v>
      </c>
      <c r="E39" s="19">
        <f t="shared" si="15"/>
        <v>307.64760000000007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376.46760000000006</v>
      </c>
    </row>
    <row r="40" spans="1:34" x14ac:dyDescent="0.25">
      <c r="A40" s="13" t="s">
        <v>43</v>
      </c>
      <c r="B40" s="36"/>
      <c r="C40" s="36">
        <v>26.92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26.92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119.52480000000001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119.52480000000001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26.92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26.92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119.52480000000001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119.52480000000001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291.69</v>
      </c>
      <c r="C49" s="44">
        <v>361.93</v>
      </c>
      <c r="D49" s="44">
        <v>622.82000000000005</v>
      </c>
      <c r="E49" s="44">
        <v>207.71</v>
      </c>
      <c r="F49" s="44">
        <v>329.86</v>
      </c>
      <c r="G49" s="44">
        <v>1043.8499999999999</v>
      </c>
      <c r="H49" s="44">
        <v>879.45</v>
      </c>
      <c r="I49" s="44">
        <v>1136.8900000000001</v>
      </c>
      <c r="J49" s="44"/>
      <c r="K49" s="44"/>
      <c r="L49" s="44">
        <v>378.59</v>
      </c>
      <c r="M49" s="45">
        <v>790.35</v>
      </c>
      <c r="N49" s="45">
        <v>331.42</v>
      </c>
      <c r="O49" s="45">
        <v>64.88</v>
      </c>
      <c r="P49" s="45">
        <v>366.74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6806.1800000000012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>
        <v>55.14</v>
      </c>
      <c r="E52" s="44"/>
      <c r="F52" s="44"/>
      <c r="G52" s="44"/>
      <c r="H52" s="44"/>
      <c r="I52" s="44"/>
      <c r="J52" s="44">
        <v>387.05</v>
      </c>
      <c r="K52" s="44">
        <v>1787.34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2229.5299999999997</v>
      </c>
    </row>
    <row r="53" spans="1:34" x14ac:dyDescent="0.25">
      <c r="A53" s="17" t="s">
        <v>18</v>
      </c>
      <c r="B53" s="44">
        <v>181.58</v>
      </c>
      <c r="C53" s="44">
        <v>88.96</v>
      </c>
      <c r="D53" s="44">
        <v>130.55000000000001</v>
      </c>
      <c r="E53" s="44">
        <v>76.83</v>
      </c>
      <c r="F53" s="44">
        <v>46.51</v>
      </c>
      <c r="G53" s="44">
        <v>147.43</v>
      </c>
      <c r="H53" s="44">
        <v>70.87</v>
      </c>
      <c r="I53" s="44">
        <v>586.16</v>
      </c>
      <c r="J53" s="44">
        <v>174.25</v>
      </c>
      <c r="K53" s="44">
        <v>594.02</v>
      </c>
      <c r="L53" s="44"/>
      <c r="M53" s="45"/>
      <c r="N53" s="45">
        <v>61.86</v>
      </c>
      <c r="O53" s="45">
        <v>6.52</v>
      </c>
      <c r="P53" s="45">
        <v>146.18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2311.7199999999998</v>
      </c>
    </row>
    <row r="54" spans="1:34" x14ac:dyDescent="0.25">
      <c r="A54" s="17" t="s">
        <v>114</v>
      </c>
      <c r="B54" s="44"/>
      <c r="C54" s="44"/>
      <c r="D54" s="44">
        <v>19.37</v>
      </c>
      <c r="E54" s="44"/>
      <c r="F54" s="44"/>
      <c r="G54" s="44"/>
      <c r="H54" s="44"/>
      <c r="I54" s="44"/>
      <c r="J54" s="44"/>
      <c r="K54" s="44"/>
      <c r="L54" s="44"/>
      <c r="M54" s="45">
        <v>143.65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163.02000000000001</v>
      </c>
    </row>
    <row r="55" spans="1:34" x14ac:dyDescent="0.25">
      <c r="A55" s="17" t="s">
        <v>52</v>
      </c>
      <c r="B55" s="44">
        <v>0</v>
      </c>
      <c r="C55" s="44"/>
      <c r="D55" s="44">
        <v>0</v>
      </c>
      <c r="E55" s="44">
        <v>0</v>
      </c>
      <c r="F55" s="44"/>
      <c r="G55" s="44">
        <v>102.56</v>
      </c>
      <c r="H55" s="44"/>
      <c r="I55" s="44">
        <v>18.23</v>
      </c>
      <c r="J55" s="44"/>
      <c r="K55" s="44"/>
      <c r="L55" s="44">
        <v>30.28</v>
      </c>
      <c r="M55" s="45"/>
      <c r="N55" s="45">
        <v>11.64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162.70999999999998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>
        <v>16.149999999999999</v>
      </c>
      <c r="E58" s="44"/>
      <c r="F58" s="44"/>
      <c r="G58" s="44"/>
      <c r="H58" s="44"/>
      <c r="I58" s="44"/>
      <c r="J58" s="44">
        <v>14.79</v>
      </c>
      <c r="K58" s="44">
        <v>77.37</v>
      </c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108.31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539.69000000000005</v>
      </c>
      <c r="C64" s="53">
        <f t="shared" ref="C64:AG64" si="21">+C15+C23+C31+C39+C47+C48+C49+C50+C51+C52+C53+C54+C55+C56+C57+C58+C59+C60+C61+C62+C63</f>
        <v>1027.5348000000001</v>
      </c>
      <c r="D64" s="53">
        <f t="shared" si="21"/>
        <v>3064.13</v>
      </c>
      <c r="E64" s="53">
        <f t="shared" si="21"/>
        <v>1238.0476000000001</v>
      </c>
      <c r="F64" s="53">
        <f t="shared" si="21"/>
        <v>602.81000000000006</v>
      </c>
      <c r="G64" s="53">
        <f t="shared" si="21"/>
        <v>4374.9600000000009</v>
      </c>
      <c r="H64" s="53">
        <f t="shared" si="21"/>
        <v>950.32</v>
      </c>
      <c r="I64" s="53">
        <f t="shared" si="21"/>
        <v>1983.7800000000002</v>
      </c>
      <c r="J64" s="53">
        <f t="shared" si="21"/>
        <v>892.08999999999992</v>
      </c>
      <c r="K64" s="53">
        <f t="shared" si="21"/>
        <v>2576.9299999999998</v>
      </c>
      <c r="L64" s="53">
        <f t="shared" si="21"/>
        <v>443.87</v>
      </c>
      <c r="M64" s="53">
        <f t="shared" si="21"/>
        <v>995</v>
      </c>
      <c r="N64" s="53">
        <f t="shared" si="21"/>
        <v>1204.1200000000001</v>
      </c>
      <c r="O64" s="53">
        <f t="shared" si="21"/>
        <v>182.08</v>
      </c>
      <c r="P64" s="53">
        <f t="shared" si="21"/>
        <v>1667.3200000000002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21742.682400000002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D</v>
      </c>
      <c r="D66" s="55" t="str">
        <f t="shared" ref="D66:AG67" si="22">D11</f>
        <v>CAJA 1 N</v>
      </c>
      <c r="E66" s="55" t="str">
        <f t="shared" si="22"/>
        <v>CAJA 2 D</v>
      </c>
      <c r="F66" s="55" t="str">
        <f t="shared" si="22"/>
        <v>CAJA 2 D</v>
      </c>
      <c r="G66" s="55" t="str">
        <f t="shared" si="22"/>
        <v>CAJA 2 N</v>
      </c>
      <c r="H66" s="55" t="str">
        <f t="shared" si="22"/>
        <v>CAJA 3 D</v>
      </c>
      <c r="I66" s="55" t="str">
        <f t="shared" si="22"/>
        <v>CAJA 3 N</v>
      </c>
      <c r="J66" s="55" t="str">
        <f t="shared" si="22"/>
        <v>CAJA 4 D</v>
      </c>
      <c r="K66" s="55" t="str">
        <f t="shared" si="22"/>
        <v>CAJA 4 N</v>
      </c>
      <c r="L66" s="55" t="str">
        <f t="shared" si="22"/>
        <v>CAJA 8 D</v>
      </c>
      <c r="M66" s="55" t="str">
        <f t="shared" si="22"/>
        <v>CAJA 8 N</v>
      </c>
      <c r="N66" s="55" t="str">
        <f t="shared" si="22"/>
        <v>CAJA 9 D</v>
      </c>
      <c r="O66" s="55" t="str">
        <f t="shared" si="22"/>
        <v>CAJA 9 D</v>
      </c>
      <c r="P66" s="55" t="str">
        <f t="shared" si="22"/>
        <v>CAJA 9 N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539.41</v>
      </c>
      <c r="C67" s="57">
        <f t="shared" ref="C67:L67" si="23">C12</f>
        <v>1025.76</v>
      </c>
      <c r="D67" s="57">
        <f t="shared" si="23"/>
        <v>3058.41</v>
      </c>
      <c r="E67" s="57">
        <f t="shared" si="23"/>
        <v>1224.78</v>
      </c>
      <c r="F67" s="57">
        <f t="shared" si="23"/>
        <v>591.19000000000005</v>
      </c>
      <c r="G67" s="57">
        <f t="shared" si="23"/>
        <v>4373.0200000000004</v>
      </c>
      <c r="H67" s="57">
        <f t="shared" si="23"/>
        <v>1030.44</v>
      </c>
      <c r="I67" s="57">
        <f t="shared" si="23"/>
        <v>1983.54</v>
      </c>
      <c r="J67" s="57">
        <f t="shared" si="23"/>
        <v>810.04</v>
      </c>
      <c r="K67" s="57">
        <f t="shared" si="23"/>
        <v>2572.5300000000002</v>
      </c>
      <c r="L67" s="57">
        <f t="shared" si="23"/>
        <v>436.26</v>
      </c>
      <c r="M67" s="57">
        <f t="shared" si="22"/>
        <v>995</v>
      </c>
      <c r="N67" s="57">
        <f t="shared" si="22"/>
        <v>1188.29</v>
      </c>
      <c r="O67" s="57">
        <f t="shared" si="22"/>
        <v>180.86</v>
      </c>
      <c r="P67" s="57">
        <f t="shared" si="22"/>
        <v>1640.27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21649.8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24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24</v>
      </c>
    </row>
    <row r="69" spans="1:34" s="47" customFormat="1" x14ac:dyDescent="0.25">
      <c r="A69" s="58" t="s">
        <v>94</v>
      </c>
      <c r="B69" s="59">
        <f>+B67+B68</f>
        <v>539.41</v>
      </c>
      <c r="C69" s="59">
        <f t="shared" ref="C69:AG69" si="25">+C67+C68</f>
        <v>1025.76</v>
      </c>
      <c r="D69" s="59">
        <f t="shared" si="25"/>
        <v>3058.41</v>
      </c>
      <c r="E69" s="59">
        <f t="shared" si="25"/>
        <v>1248.78</v>
      </c>
      <c r="F69" s="59">
        <f t="shared" si="25"/>
        <v>591.19000000000005</v>
      </c>
      <c r="G69" s="59">
        <f t="shared" si="25"/>
        <v>4373.0200000000004</v>
      </c>
      <c r="H69" s="59">
        <f t="shared" si="25"/>
        <v>1030.44</v>
      </c>
      <c r="I69" s="59">
        <f t="shared" si="25"/>
        <v>1983.54</v>
      </c>
      <c r="J69" s="59">
        <f t="shared" si="25"/>
        <v>810.04</v>
      </c>
      <c r="K69" s="59">
        <f t="shared" si="25"/>
        <v>2572.5300000000002</v>
      </c>
      <c r="L69" s="59">
        <f t="shared" si="25"/>
        <v>436.26</v>
      </c>
      <c r="M69" s="59">
        <f t="shared" si="25"/>
        <v>995</v>
      </c>
      <c r="N69" s="59">
        <f t="shared" si="25"/>
        <v>1188.29</v>
      </c>
      <c r="O69" s="59">
        <f t="shared" si="25"/>
        <v>180.86</v>
      </c>
      <c r="P69" s="59">
        <f t="shared" si="25"/>
        <v>1640.27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21673.8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0.2800000000000864</v>
      </c>
      <c r="C70" s="57">
        <f t="shared" si="26"/>
        <v>1.7748000000001412</v>
      </c>
      <c r="D70" s="57">
        <f t="shared" si="26"/>
        <v>5.7200000000002547</v>
      </c>
      <c r="E70" s="57">
        <f t="shared" si="26"/>
        <v>-10.73239999999987</v>
      </c>
      <c r="F70" s="57">
        <f t="shared" si="26"/>
        <v>11.620000000000005</v>
      </c>
      <c r="G70" s="57">
        <f t="shared" si="26"/>
        <v>1.9400000000005093</v>
      </c>
      <c r="H70" s="57">
        <f t="shared" si="26"/>
        <v>-80.12</v>
      </c>
      <c r="I70" s="57">
        <f t="shared" si="26"/>
        <v>0.24000000000023647</v>
      </c>
      <c r="J70" s="57">
        <f t="shared" si="26"/>
        <v>82.049999999999955</v>
      </c>
      <c r="K70" s="57">
        <f t="shared" si="26"/>
        <v>4.3999999999996362</v>
      </c>
      <c r="L70" s="57">
        <f t="shared" si="26"/>
        <v>7.6100000000000136</v>
      </c>
      <c r="M70" s="57">
        <f t="shared" si="26"/>
        <v>0</v>
      </c>
      <c r="N70" s="57">
        <f t="shared" si="26"/>
        <v>15.830000000000155</v>
      </c>
      <c r="O70" s="57">
        <f t="shared" si="26"/>
        <v>1.2199999999999989</v>
      </c>
      <c r="P70" s="57">
        <f t="shared" si="26"/>
        <v>27.050000000000182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68.882400000001297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123</v>
      </c>
      <c r="F71" s="14" t="s">
        <v>124</v>
      </c>
      <c r="G71" s="14"/>
      <c r="H71" s="14" t="s">
        <v>125</v>
      </c>
      <c r="I71" s="14"/>
      <c r="J71" s="14" t="s">
        <v>126</v>
      </c>
      <c r="K71" s="14"/>
      <c r="L71" s="14"/>
      <c r="M71" s="29"/>
      <c r="N71" s="29" t="s">
        <v>127</v>
      </c>
      <c r="O71" s="29"/>
      <c r="P71" s="29" t="s">
        <v>128</v>
      </c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3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95"/>
  <sheetViews>
    <sheetView workbookViewId="0">
      <pane xSplit="1" ySplit="4" topLeftCell="AE38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>
        <v>4.83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54</v>
      </c>
      <c r="E11" s="5" t="s">
        <v>56</v>
      </c>
      <c r="F11" s="5" t="s">
        <v>57</v>
      </c>
      <c r="G11" s="5" t="s">
        <v>58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315.27999999999997</v>
      </c>
      <c r="C12" s="26">
        <v>1246.8599999999999</v>
      </c>
      <c r="D12" s="26">
        <v>3253.8</v>
      </c>
      <c r="E12" s="26">
        <v>814.67</v>
      </c>
      <c r="F12" s="26">
        <v>371.49</v>
      </c>
      <c r="G12" s="26">
        <v>772.6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6774.7000000000007</v>
      </c>
      <c r="AI12" s="26">
        <v>6689.42</v>
      </c>
      <c r="AJ12" s="69">
        <f>+AI12-AH12</f>
        <v>-85.280000000000655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12.5</v>
      </c>
      <c r="C15" s="23"/>
      <c r="D15" s="23"/>
      <c r="E15" s="23">
        <v>133.5</v>
      </c>
      <c r="F15" s="23">
        <v>25.5</v>
      </c>
      <c r="G15" s="23">
        <v>56.5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228</v>
      </c>
    </row>
    <row r="16" spans="1:36" s="32" customFormat="1" x14ac:dyDescent="0.25">
      <c r="A16" s="30" t="s">
        <v>20</v>
      </c>
      <c r="B16" s="31">
        <v>42</v>
      </c>
      <c r="C16" s="31">
        <v>97</v>
      </c>
      <c r="D16" s="31">
        <v>596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735</v>
      </c>
      <c r="AJ16" s="70"/>
    </row>
    <row r="17" spans="1:36" s="47" customFormat="1" x14ac:dyDescent="0.25">
      <c r="A17" s="46" t="s">
        <v>27</v>
      </c>
      <c r="B17" s="22">
        <f>B16*$B$8</f>
        <v>186.48000000000002</v>
      </c>
      <c r="C17" s="22">
        <f>C16*$B$8</f>
        <v>430.68000000000006</v>
      </c>
      <c r="D17" s="22">
        <f t="shared" ref="D17:AG17" si="2">D16*$B$8</f>
        <v>2646.2400000000002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3263.4000000000005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42</v>
      </c>
      <c r="C22" s="20">
        <f t="shared" ref="C22:AG23" si="5">+C16+C18+C20</f>
        <v>97</v>
      </c>
      <c r="D22" s="20">
        <f t="shared" si="5"/>
        <v>596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735</v>
      </c>
    </row>
    <row r="23" spans="1:36" s="47" customFormat="1" x14ac:dyDescent="0.25">
      <c r="A23" s="48" t="s">
        <v>26</v>
      </c>
      <c r="B23" s="19">
        <f>+B17+B19+B21</f>
        <v>186.48000000000002</v>
      </c>
      <c r="C23" s="19">
        <f t="shared" si="5"/>
        <v>430.68000000000006</v>
      </c>
      <c r="D23" s="19">
        <f t="shared" si="5"/>
        <v>2646.2400000000002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3263.4000000000005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4.09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4.09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18.159600000000001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18.159600000000001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4.09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4.09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18.159600000000001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18.159600000000001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67.62</v>
      </c>
      <c r="C49" s="44">
        <v>721.16</v>
      </c>
      <c r="D49" s="44">
        <v>642.41999999999996</v>
      </c>
      <c r="E49" s="44">
        <v>555.29</v>
      </c>
      <c r="F49" s="44">
        <v>135.19</v>
      </c>
      <c r="G49" s="44">
        <v>478.68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2600.3599999999997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59.31</v>
      </c>
      <c r="C53" s="44">
        <v>68.73</v>
      </c>
      <c r="D53" s="44">
        <v>119.99</v>
      </c>
      <c r="E53" s="44">
        <v>106.54</v>
      </c>
      <c r="F53" s="44">
        <v>210.89</v>
      </c>
      <c r="G53" s="44">
        <v>243.57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809.03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53.77</v>
      </c>
      <c r="D55" s="44"/>
      <c r="E55" s="44">
        <v>20.51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74.28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325.91000000000003</v>
      </c>
      <c r="C64" s="53">
        <f t="shared" ref="C64:AG64" si="21">+C15+C23+C31+C39+C47+C48+C49+C50+C51+C52+C53+C54+C55+C56+C57+C58+C59+C60+C61+C62+C63</f>
        <v>1274.3400000000001</v>
      </c>
      <c r="D64" s="53">
        <f t="shared" si="21"/>
        <v>3426.8096</v>
      </c>
      <c r="E64" s="53">
        <f t="shared" si="21"/>
        <v>815.83999999999992</v>
      </c>
      <c r="F64" s="53">
        <f t="shared" si="21"/>
        <v>371.58</v>
      </c>
      <c r="G64" s="53">
        <f t="shared" si="21"/>
        <v>778.75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6993.2296000000006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1 N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315.27999999999997</v>
      </c>
      <c r="C67" s="57">
        <f t="shared" ref="C67:L67" si="23">C12</f>
        <v>1246.8599999999999</v>
      </c>
      <c r="D67" s="57">
        <f t="shared" si="23"/>
        <v>3253.8</v>
      </c>
      <c r="E67" s="57">
        <f t="shared" si="23"/>
        <v>814.67</v>
      </c>
      <c r="F67" s="57">
        <f t="shared" si="23"/>
        <v>371.49</v>
      </c>
      <c r="G67" s="57">
        <f t="shared" si="23"/>
        <v>772.6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6774.7000000000007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315.27999999999997</v>
      </c>
      <c r="C69" s="59">
        <f t="shared" ref="C69:AG69" si="25">+C67+C68</f>
        <v>1246.8599999999999</v>
      </c>
      <c r="D69" s="59">
        <f t="shared" si="25"/>
        <v>3253.8</v>
      </c>
      <c r="E69" s="59">
        <f t="shared" si="25"/>
        <v>814.67</v>
      </c>
      <c r="F69" s="59">
        <f t="shared" si="25"/>
        <v>371.49</v>
      </c>
      <c r="G69" s="59">
        <f t="shared" si="25"/>
        <v>772.6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6774.7000000000007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10.630000000000052</v>
      </c>
      <c r="C70" s="57">
        <f t="shared" si="26"/>
        <v>27.480000000000246</v>
      </c>
      <c r="D70" s="57">
        <f t="shared" si="26"/>
        <v>173.00959999999986</v>
      </c>
      <c r="E70" s="57">
        <f t="shared" si="26"/>
        <v>1.1699999999999591</v>
      </c>
      <c r="F70" s="57">
        <f t="shared" si="26"/>
        <v>8.9999999999974989E-2</v>
      </c>
      <c r="G70" s="57">
        <f t="shared" si="26"/>
        <v>6.1499999999999773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218.52960000000007</v>
      </c>
    </row>
    <row r="71" spans="1:34" ht="95.25" customHeight="1" x14ac:dyDescent="0.25">
      <c r="A71" s="77" t="s">
        <v>96</v>
      </c>
      <c r="B71" s="14" t="s">
        <v>134</v>
      </c>
      <c r="C71" s="14"/>
      <c r="D71" s="14" t="s">
        <v>135</v>
      </c>
      <c r="E71" s="14"/>
      <c r="F71" s="14"/>
      <c r="G71" s="14" t="s">
        <v>136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4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>
        <v>4.83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58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1984.57</v>
      </c>
      <c r="C12" s="26">
        <v>843.84</v>
      </c>
      <c r="D12" s="26">
        <v>1883.56</v>
      </c>
      <c r="E12" s="26">
        <v>75.92</v>
      </c>
      <c r="F12" s="26">
        <v>1728.65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6516.5399999999991</v>
      </c>
      <c r="AI12" s="26">
        <v>6478.81</v>
      </c>
      <c r="AJ12" s="69">
        <f>+AI12-AH12</f>
        <v>-37.729999999998654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214.5</v>
      </c>
      <c r="C15" s="23">
        <v>147.5</v>
      </c>
      <c r="D15" s="23">
        <v>179.2</v>
      </c>
      <c r="E15" s="23">
        <v>32.200000000000003</v>
      </c>
      <c r="F15" s="23">
        <v>256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829.40000000000009</v>
      </c>
    </row>
    <row r="16" spans="1:36" s="32" customFormat="1" x14ac:dyDescent="0.25">
      <c r="A16" s="30" t="s">
        <v>20</v>
      </c>
      <c r="B16" s="31">
        <v>123</v>
      </c>
      <c r="C16" s="31">
        <v>55</v>
      </c>
      <c r="D16" s="31">
        <v>116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294</v>
      </c>
      <c r="AJ16" s="70"/>
    </row>
    <row r="17" spans="1:36" s="47" customFormat="1" x14ac:dyDescent="0.25">
      <c r="A17" s="46" t="s">
        <v>27</v>
      </c>
      <c r="B17" s="22">
        <f>B16*$B$8</f>
        <v>546.12</v>
      </c>
      <c r="C17" s="22">
        <f>C16*$B$8</f>
        <v>244.20000000000002</v>
      </c>
      <c r="D17" s="22">
        <f t="shared" ref="D17:AG17" si="2">D16*$B$8</f>
        <v>515.04000000000008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1305.3600000000001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123</v>
      </c>
      <c r="C22" s="20">
        <f t="shared" ref="C22:AG23" si="5">+C16+C18+C20</f>
        <v>55</v>
      </c>
      <c r="D22" s="20">
        <f t="shared" si="5"/>
        <v>116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294</v>
      </c>
    </row>
    <row r="23" spans="1:36" s="47" customFormat="1" x14ac:dyDescent="0.25">
      <c r="A23" s="48" t="s">
        <v>26</v>
      </c>
      <c r="B23" s="19">
        <f>+B17+B19+B21</f>
        <v>546.12</v>
      </c>
      <c r="C23" s="19">
        <f t="shared" si="5"/>
        <v>244.20000000000002</v>
      </c>
      <c r="D23" s="19">
        <f t="shared" si="5"/>
        <v>515.04000000000008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1305.3600000000001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18.920000000000002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18.920000000000002</v>
      </c>
    </row>
    <row r="41" spans="1:34" s="47" customFormat="1" x14ac:dyDescent="0.25">
      <c r="A41" s="46" t="s">
        <v>44</v>
      </c>
      <c r="B41" s="22">
        <f>B40*$B$8</f>
        <v>84.004800000000017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84.004800000000017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18.920000000000002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18.920000000000002</v>
      </c>
    </row>
    <row r="47" spans="1:34" s="47" customFormat="1" x14ac:dyDescent="0.25">
      <c r="A47" s="48" t="s">
        <v>48</v>
      </c>
      <c r="B47" s="19">
        <f>+B41+B43+B45</f>
        <v>84.004800000000017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84.004800000000017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548.1</v>
      </c>
      <c r="C49" s="44">
        <v>341.07</v>
      </c>
      <c r="D49" s="44">
        <v>654.54</v>
      </c>
      <c r="E49" s="44"/>
      <c r="F49" s="44">
        <v>857.47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2401.1800000000003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590.26</v>
      </c>
      <c r="C53" s="44">
        <v>109.77</v>
      </c>
      <c r="D53" s="44">
        <v>517.79999999999995</v>
      </c>
      <c r="E53" s="44">
        <v>43.85</v>
      </c>
      <c r="F53" s="44">
        <v>616.20000000000005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1877.8799999999999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15.86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15.86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1982.9848</v>
      </c>
      <c r="C64" s="53">
        <f t="shared" ref="C64:AG64" si="21">+C15+C23+C31+C39+C47+C48+C49+C50+C51+C52+C53+C54+C55+C56+C57+C58+C59+C60+C61+C62+C63</f>
        <v>842.54</v>
      </c>
      <c r="D64" s="53">
        <f t="shared" si="21"/>
        <v>1882.4399999999998</v>
      </c>
      <c r="E64" s="53">
        <f t="shared" si="21"/>
        <v>76.050000000000011</v>
      </c>
      <c r="F64" s="53">
        <f t="shared" si="21"/>
        <v>1729.67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6513.6848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N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1984.57</v>
      </c>
      <c r="C67" s="57">
        <f t="shared" ref="C67:L67" si="23">C12</f>
        <v>843.84</v>
      </c>
      <c r="D67" s="57">
        <f t="shared" si="23"/>
        <v>1883.56</v>
      </c>
      <c r="E67" s="57">
        <f t="shared" si="23"/>
        <v>75.92</v>
      </c>
      <c r="F67" s="57">
        <f t="shared" si="23"/>
        <v>1728.65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6516.5399999999991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1984.57</v>
      </c>
      <c r="C69" s="59">
        <f t="shared" ref="C69:AG69" si="25">+C67+C68</f>
        <v>843.84</v>
      </c>
      <c r="D69" s="59">
        <f t="shared" si="25"/>
        <v>1883.56</v>
      </c>
      <c r="E69" s="59">
        <f t="shared" si="25"/>
        <v>75.92</v>
      </c>
      <c r="F69" s="59">
        <f t="shared" si="25"/>
        <v>1728.65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6516.5399999999991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-1.5851999999999862</v>
      </c>
      <c r="C70" s="57">
        <f t="shared" si="26"/>
        <v>-1.3000000000000682</v>
      </c>
      <c r="D70" s="57">
        <f t="shared" si="26"/>
        <v>-1.1200000000001182</v>
      </c>
      <c r="E70" s="57">
        <f t="shared" si="26"/>
        <v>0.13000000000000966</v>
      </c>
      <c r="F70" s="57">
        <f t="shared" si="26"/>
        <v>1.0199999999999818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-2.8552000000001811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5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5"/>
  <sheetViews>
    <sheetView workbookViewId="0">
      <pane xSplit="1" ySplit="4" topLeftCell="AE47" activePane="bottomRight" state="frozen"/>
      <selection pane="topRight" activeCell="B1" sqref="B1"/>
      <selection pane="bottomLeft" activeCell="A5" sqref="A5"/>
      <selection pane="bottomRight" activeCell="AH60" sqref="AH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>
        <v>4.83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55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25.04</v>
      </c>
      <c r="C12" s="26">
        <v>933.11</v>
      </c>
      <c r="D12" s="26">
        <v>1566.5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2524.65</v>
      </c>
      <c r="AI12" s="26"/>
      <c r="AJ12" s="69">
        <f>+AI12-AH12</f>
        <v>-2524.65</v>
      </c>
    </row>
    <row r="13" spans="1:36" ht="19.5" customHeight="1" x14ac:dyDescent="0.25">
      <c r="A13" s="25" t="s">
        <v>117</v>
      </c>
      <c r="B13" s="26"/>
      <c r="C13" s="26">
        <v>6</v>
      </c>
      <c r="D13" s="26">
        <v>12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18</v>
      </c>
      <c r="AI13" s="26"/>
      <c r="AJ13" s="69">
        <f>+AI13-AH13</f>
        <v>-18</v>
      </c>
    </row>
    <row r="14" spans="1:36" ht="19.5" customHeight="1" x14ac:dyDescent="0.25">
      <c r="A14" s="25" t="s">
        <v>118</v>
      </c>
      <c r="B14" s="26"/>
      <c r="C14" s="26">
        <v>19</v>
      </c>
      <c r="D14" s="26">
        <v>6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25</v>
      </c>
      <c r="AI14" s="26"/>
      <c r="AJ14" s="69">
        <f>+AI14-AH14</f>
        <v>-25</v>
      </c>
    </row>
    <row r="15" spans="1:36" x14ac:dyDescent="0.25">
      <c r="A15" s="13" t="s">
        <v>0</v>
      </c>
      <c r="B15" s="23"/>
      <c r="C15" s="23">
        <v>20.9</v>
      </c>
      <c r="D15" s="23">
        <v>45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65.900000000000006</v>
      </c>
    </row>
    <row r="16" spans="1:36" s="32" customFormat="1" x14ac:dyDescent="0.25">
      <c r="A16" s="30" t="s">
        <v>20</v>
      </c>
      <c r="B16" s="31">
        <v>5</v>
      </c>
      <c r="C16" s="31">
        <v>12</v>
      </c>
      <c r="D16" s="31">
        <v>77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94</v>
      </c>
      <c r="AJ16" s="70"/>
    </row>
    <row r="17" spans="1:36" s="47" customFormat="1" x14ac:dyDescent="0.25">
      <c r="A17" s="46" t="s">
        <v>27</v>
      </c>
      <c r="B17" s="22">
        <f>B16*$B$8</f>
        <v>22.200000000000003</v>
      </c>
      <c r="C17" s="22">
        <f>C16*$B$8</f>
        <v>53.28</v>
      </c>
      <c r="D17" s="22">
        <f t="shared" ref="D17:AG17" si="2">D16*$B$8</f>
        <v>341.88000000000005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417.36000000000007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</v>
      </c>
      <c r="C22" s="20">
        <f t="shared" ref="C22:AG23" si="5">+C16+C18+C20</f>
        <v>12</v>
      </c>
      <c r="D22" s="20">
        <f t="shared" si="5"/>
        <v>77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94</v>
      </c>
    </row>
    <row r="23" spans="1:36" s="47" customFormat="1" x14ac:dyDescent="0.25">
      <c r="A23" s="48" t="s">
        <v>26</v>
      </c>
      <c r="B23" s="19">
        <f>+B17+B19+B21</f>
        <v>22.200000000000003</v>
      </c>
      <c r="C23" s="19">
        <f t="shared" si="5"/>
        <v>53.28</v>
      </c>
      <c r="D23" s="19">
        <f t="shared" si="5"/>
        <v>341.88000000000005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417.36000000000007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85.06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85.06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377.66640000000007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377.66640000000007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85.06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85.06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377.66640000000007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377.66640000000007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6.88</v>
      </c>
      <c r="C49" s="44">
        <v>637.70000000000005</v>
      </c>
      <c r="D49" s="44">
        <v>543.41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1187.99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44.02</v>
      </c>
      <c r="D53" s="44">
        <v>31.33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75.349999999999994</v>
      </c>
    </row>
    <row r="54" spans="1:34" x14ac:dyDescent="0.25">
      <c r="A54" s="17" t="s">
        <v>114</v>
      </c>
      <c r="B54" s="44"/>
      <c r="C54" s="44">
        <v>7.42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7.42</v>
      </c>
    </row>
    <row r="55" spans="1:34" x14ac:dyDescent="0.25">
      <c r="A55" s="17" t="s">
        <v>52</v>
      </c>
      <c r="B55" s="44"/>
      <c r="C55" s="44"/>
      <c r="D55" s="44">
        <v>23.27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23.27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>
        <v>192.03</v>
      </c>
      <c r="D62" s="44">
        <v>222.96</v>
      </c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414.99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29.080000000000002</v>
      </c>
      <c r="C64" s="53">
        <f t="shared" ref="C64:AG64" si="21">+C15+C23+C31+C39+C47+C48+C49+C50+C51+C52+C53+C54+C55+C56+C57+C58+C59+C60+C61+C62+C63</f>
        <v>955.35</v>
      </c>
      <c r="D64" s="53">
        <f t="shared" si="21"/>
        <v>1585.5164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2569.9463999999998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D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25.04</v>
      </c>
      <c r="C67" s="57">
        <f t="shared" ref="C67:L67" si="23">C12</f>
        <v>933.11</v>
      </c>
      <c r="D67" s="57">
        <f t="shared" si="23"/>
        <v>1566.5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2524.65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25</v>
      </c>
      <c r="D68" s="59">
        <f t="shared" si="24"/>
        <v>18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43</v>
      </c>
    </row>
    <row r="69" spans="1:34" s="47" customFormat="1" x14ac:dyDescent="0.25">
      <c r="A69" s="58" t="s">
        <v>94</v>
      </c>
      <c r="B69" s="59">
        <f>+B67+B68</f>
        <v>25.04</v>
      </c>
      <c r="C69" s="59">
        <f t="shared" ref="C69:AG69" si="25">+C67+C68</f>
        <v>958.11</v>
      </c>
      <c r="D69" s="59">
        <f t="shared" si="25"/>
        <v>1584.5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2567.65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4.0400000000000027</v>
      </c>
      <c r="C70" s="57">
        <f t="shared" si="26"/>
        <v>-2.7599999999999909</v>
      </c>
      <c r="D70" s="57">
        <f t="shared" si="26"/>
        <v>1.016399999999976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2.2963999999999878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6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95"/>
  <sheetViews>
    <sheetView workbookViewId="0">
      <pane xSplit="1" ySplit="4" topLeftCell="AE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>
        <v>4.42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276.17</v>
      </c>
      <c r="C12" s="26">
        <v>722.94</v>
      </c>
      <c r="D12" s="26">
        <v>40.85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1039.96</v>
      </c>
      <c r="AI12" s="26">
        <v>1039.96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30</v>
      </c>
      <c r="C16" s="31">
        <v>76</v>
      </c>
      <c r="D16" s="31">
        <v>2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108</v>
      </c>
      <c r="AJ16" s="70"/>
    </row>
    <row r="17" spans="1:36" s="47" customFormat="1" x14ac:dyDescent="0.25">
      <c r="A17" s="46" t="s">
        <v>27</v>
      </c>
      <c r="B17" s="22">
        <f>B16*$B$8</f>
        <v>132.6</v>
      </c>
      <c r="C17" s="22">
        <f>C16*$B$8</f>
        <v>335.92</v>
      </c>
      <c r="D17" s="22">
        <f t="shared" ref="D17:AG17" si="2">D16*$B$8</f>
        <v>8.84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477.35999999999996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30</v>
      </c>
      <c r="C22" s="20">
        <f t="shared" ref="C22:AG23" si="5">+C16+C18+C20</f>
        <v>76</v>
      </c>
      <c r="D22" s="20">
        <f t="shared" si="5"/>
        <v>2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108</v>
      </c>
    </row>
    <row r="23" spans="1:36" s="47" customFormat="1" x14ac:dyDescent="0.25">
      <c r="A23" s="48" t="s">
        <v>26</v>
      </c>
      <c r="B23" s="19">
        <f>+B17+B19+B21</f>
        <v>132.6</v>
      </c>
      <c r="C23" s="19">
        <f t="shared" si="5"/>
        <v>335.92</v>
      </c>
      <c r="D23" s="19">
        <f t="shared" si="5"/>
        <v>8.84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477.35999999999996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135.24</v>
      </c>
      <c r="C49" s="44">
        <v>367.32</v>
      </c>
      <c r="D49" s="44">
        <v>32.01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534.57000000000005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9.83</v>
      </c>
      <c r="C53" s="44">
        <v>28.28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38.11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37.119999999999997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37.119999999999997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314.79000000000002</v>
      </c>
      <c r="C64" s="53">
        <f t="shared" ref="C64:AG64" si="21">+C15+C23+C31+C39+C47+C48+C49+C50+C51+C52+C53+C54+C55+C56+C57+C58+C59+C60+C61+C62+C63</f>
        <v>731.52</v>
      </c>
      <c r="D64" s="53">
        <f t="shared" si="21"/>
        <v>40.849999999999994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1087.1599999999999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276.17</v>
      </c>
      <c r="C67" s="57">
        <f t="shared" ref="C67:L67" si="23">C12</f>
        <v>722.94</v>
      </c>
      <c r="D67" s="57">
        <f t="shared" si="23"/>
        <v>40.85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1039.96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276.17</v>
      </c>
      <c r="C69" s="59">
        <f t="shared" ref="C69:AG69" si="25">+C67+C68</f>
        <v>722.94</v>
      </c>
      <c r="D69" s="59">
        <f t="shared" si="25"/>
        <v>40.85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1039.96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38.620000000000005</v>
      </c>
      <c r="C70" s="57">
        <f t="shared" si="26"/>
        <v>8.5799999999999272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47.199999999999932</v>
      </c>
    </row>
    <row r="71" spans="1:34" ht="96" customHeight="1" x14ac:dyDescent="0.25">
      <c r="A71" s="77" t="s">
        <v>96</v>
      </c>
      <c r="B71" s="14" t="s">
        <v>132</v>
      </c>
      <c r="C71" s="14" t="s">
        <v>133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7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95"/>
  <sheetViews>
    <sheetView tabSelected="1" workbookViewId="0">
      <pane xSplit="1" ySplit="4" topLeftCell="AH5" activePane="bottomRight" state="frozen"/>
      <selection pane="topRight" activeCell="B1" sqref="B1"/>
      <selection pane="bottomLeft" activeCell="A5" sqref="A5"/>
      <selection pane="bottomRight" activeCell="AH17" sqref="AH1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1342.9</v>
      </c>
      <c r="C12" s="26">
        <v>602.66</v>
      </c>
      <c r="D12" s="26">
        <v>2457.56</v>
      </c>
      <c r="E12" s="26">
        <v>838.27</v>
      </c>
      <c r="F12" s="26">
        <v>2406.5700000000002</v>
      </c>
      <c r="G12" s="26">
        <v>1412.45</v>
      </c>
      <c r="H12" s="26">
        <v>453.61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9514.02</v>
      </c>
      <c r="AI12" s="26">
        <v>9422.7900000000009</v>
      </c>
      <c r="AJ12" s="69">
        <f>+AI12-AH12</f>
        <v>-91.229999999999563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208</v>
      </c>
      <c r="C15" s="23">
        <v>103.5</v>
      </c>
      <c r="D15" s="23">
        <v>154.5</v>
      </c>
      <c r="E15" s="23">
        <v>343.1</v>
      </c>
      <c r="F15" s="23">
        <v>256.5</v>
      </c>
      <c r="G15" s="23">
        <v>78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1143.5999999999999</v>
      </c>
    </row>
    <row r="16" spans="1:36" s="32" customFormat="1" x14ac:dyDescent="0.25">
      <c r="A16" s="30" t="s">
        <v>20</v>
      </c>
      <c r="B16" s="31">
        <v>97</v>
      </c>
      <c r="C16" s="31">
        <v>40</v>
      </c>
      <c r="D16" s="31">
        <v>230</v>
      </c>
      <c r="E16" s="31"/>
      <c r="F16" s="31">
        <v>183</v>
      </c>
      <c r="G16" s="31">
        <v>128</v>
      </c>
      <c r="H16" s="31">
        <v>75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753</v>
      </c>
      <c r="AJ16" s="70"/>
    </row>
    <row r="17" spans="1:36" s="47" customFormat="1" x14ac:dyDescent="0.25">
      <c r="A17" s="46" t="s">
        <v>27</v>
      </c>
      <c r="B17" s="22">
        <f>B16*$B$8</f>
        <v>430.68000000000006</v>
      </c>
      <c r="C17" s="22">
        <f>C16*$B$8</f>
        <v>177.60000000000002</v>
      </c>
      <c r="D17" s="22">
        <f t="shared" ref="D17:AG17" si="2">D16*$B$8</f>
        <v>1021.2</v>
      </c>
      <c r="E17" s="22">
        <f t="shared" si="2"/>
        <v>0</v>
      </c>
      <c r="F17" s="22">
        <f t="shared" si="2"/>
        <v>812.5200000000001</v>
      </c>
      <c r="G17" s="22">
        <f t="shared" si="2"/>
        <v>568.32000000000005</v>
      </c>
      <c r="H17" s="22">
        <f t="shared" si="2"/>
        <v>333.00000000000006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3343.32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97</v>
      </c>
      <c r="C22" s="20">
        <f t="shared" ref="C22:AG23" si="5">+C16+C18+C20</f>
        <v>40</v>
      </c>
      <c r="D22" s="20">
        <f t="shared" si="5"/>
        <v>230</v>
      </c>
      <c r="E22" s="20">
        <f t="shared" si="5"/>
        <v>0</v>
      </c>
      <c r="F22" s="20">
        <f t="shared" si="5"/>
        <v>183</v>
      </c>
      <c r="G22" s="20">
        <f t="shared" si="5"/>
        <v>128</v>
      </c>
      <c r="H22" s="20">
        <f t="shared" si="5"/>
        <v>75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753</v>
      </c>
    </row>
    <row r="23" spans="1:36" s="47" customFormat="1" x14ac:dyDescent="0.25">
      <c r="A23" s="48" t="s">
        <v>26</v>
      </c>
      <c r="B23" s="19">
        <f>+B17+B19+B21</f>
        <v>430.68000000000006</v>
      </c>
      <c r="C23" s="19">
        <f t="shared" si="5"/>
        <v>177.60000000000002</v>
      </c>
      <c r="D23" s="19">
        <f t="shared" si="5"/>
        <v>1021.2</v>
      </c>
      <c r="E23" s="19">
        <f t="shared" si="5"/>
        <v>0</v>
      </c>
      <c r="F23" s="19">
        <f t="shared" si="5"/>
        <v>812.5200000000001</v>
      </c>
      <c r="G23" s="19">
        <f t="shared" si="5"/>
        <v>568.32000000000005</v>
      </c>
      <c r="H23" s="19">
        <f t="shared" si="5"/>
        <v>333.00000000000006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3343.32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14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62.160000000000004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62.160000000000004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14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62.160000000000004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62.160000000000004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550.66999999999996</v>
      </c>
      <c r="C49" s="44"/>
      <c r="D49" s="44"/>
      <c r="E49" s="44">
        <v>496.66</v>
      </c>
      <c r="F49" s="44">
        <v>975.52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2022.85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192.71</v>
      </c>
      <c r="D52" s="44">
        <v>954.37</v>
      </c>
      <c r="E52" s="44"/>
      <c r="F52" s="44"/>
      <c r="G52" s="44">
        <v>317.60000000000002</v>
      </c>
      <c r="H52" s="44">
        <v>98.6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1563.2799999999997</v>
      </c>
    </row>
    <row r="53" spans="1:34" x14ac:dyDescent="0.25">
      <c r="A53" s="17" t="s">
        <v>18</v>
      </c>
      <c r="B53" s="44">
        <v>128.25</v>
      </c>
      <c r="C53" s="44">
        <v>112.03</v>
      </c>
      <c r="D53" s="44">
        <v>328.19</v>
      </c>
      <c r="E53" s="44"/>
      <c r="F53" s="44">
        <v>368.25</v>
      </c>
      <c r="G53" s="44">
        <v>388.98</v>
      </c>
      <c r="H53" s="44">
        <v>43.48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1369.18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28.21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28.21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>
        <v>18.75</v>
      </c>
      <c r="D59" s="44"/>
      <c r="E59" s="44"/>
      <c r="F59" s="44"/>
      <c r="G59" s="44"/>
      <c r="H59" s="44">
        <v>9.48</v>
      </c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28.23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1345.81</v>
      </c>
      <c r="C64" s="53">
        <f t="shared" ref="C64:AG64" si="21">+C15+C23+C31+C39+C47+C48+C49+C50+C51+C52+C53+C54+C55+C56+C57+C58+C59+C60+C61+C62+C63</f>
        <v>604.59</v>
      </c>
      <c r="D64" s="53">
        <f t="shared" si="21"/>
        <v>2458.2600000000002</v>
      </c>
      <c r="E64" s="53">
        <f t="shared" si="21"/>
        <v>839.76</v>
      </c>
      <c r="F64" s="53">
        <f t="shared" si="21"/>
        <v>2412.79</v>
      </c>
      <c r="G64" s="53">
        <f t="shared" si="21"/>
        <v>1415.06</v>
      </c>
      <c r="H64" s="53">
        <f t="shared" si="21"/>
        <v>484.56000000000006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9560.83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1 N</v>
      </c>
      <c r="G66" s="55" t="str">
        <f t="shared" si="22"/>
        <v>CAJA 2 N</v>
      </c>
      <c r="H66" s="55" t="str">
        <f t="shared" si="22"/>
        <v>CAJA 3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1342.9</v>
      </c>
      <c r="C67" s="57">
        <f t="shared" ref="C67:L67" si="23">C12</f>
        <v>602.66</v>
      </c>
      <c r="D67" s="57">
        <f t="shared" si="23"/>
        <v>2457.56</v>
      </c>
      <c r="E67" s="57">
        <f t="shared" si="23"/>
        <v>838.27</v>
      </c>
      <c r="F67" s="57">
        <f t="shared" si="23"/>
        <v>2406.5700000000002</v>
      </c>
      <c r="G67" s="57">
        <f t="shared" si="23"/>
        <v>1412.45</v>
      </c>
      <c r="H67" s="57">
        <f t="shared" si="23"/>
        <v>453.61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9514.02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1342.9</v>
      </c>
      <c r="C69" s="59">
        <f t="shared" ref="C69:AG69" si="25">+C67+C68</f>
        <v>602.66</v>
      </c>
      <c r="D69" s="59">
        <f t="shared" si="25"/>
        <v>2457.56</v>
      </c>
      <c r="E69" s="59">
        <f t="shared" si="25"/>
        <v>838.27</v>
      </c>
      <c r="F69" s="59">
        <f t="shared" si="25"/>
        <v>2406.5700000000002</v>
      </c>
      <c r="G69" s="59">
        <f t="shared" si="25"/>
        <v>1412.45</v>
      </c>
      <c r="H69" s="59">
        <f t="shared" si="25"/>
        <v>453.61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9514.02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2.9099999999998545</v>
      </c>
      <c r="C70" s="57">
        <f t="shared" si="26"/>
        <v>1.9300000000000637</v>
      </c>
      <c r="D70" s="57">
        <f t="shared" si="26"/>
        <v>0.70000000000027285</v>
      </c>
      <c r="E70" s="57">
        <f t="shared" si="26"/>
        <v>1.4900000000000091</v>
      </c>
      <c r="F70" s="57">
        <f t="shared" si="26"/>
        <v>6.2199999999997999</v>
      </c>
      <c r="G70" s="57">
        <f t="shared" si="26"/>
        <v>2.6099999999999</v>
      </c>
      <c r="H70" s="57">
        <f t="shared" si="26"/>
        <v>30.950000000000045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46.809999999999945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 t="s">
        <v>139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8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2022-04-30T17:37:10Z</dcterms:modified>
</cp:coreProperties>
</file>