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xr:revisionPtr revIDLastSave="0" documentId="13_ncr:1_{7B8F6839-F2F3-4AC0-B0A2-F15048D25342}" xr6:coauthVersionLast="47" xr6:coauthVersionMax="47" xr10:uidLastSave="{00000000-0000-0000-0000-000000000000}"/>
  <bookViews>
    <workbookView xWindow="-120" yWindow="-120" windowWidth="15600" windowHeight="11160" firstSheet="4" activeTab="5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F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H31" i="149" l="1"/>
  <c r="L31" i="149"/>
  <c r="T31" i="149"/>
  <c r="AB31" i="149"/>
  <c r="D31" i="150"/>
  <c r="H31" i="150"/>
  <c r="L31" i="150"/>
  <c r="T31" i="150"/>
  <c r="X31" i="150"/>
  <c r="AF31" i="150"/>
  <c r="D31" i="149"/>
  <c r="P31" i="149"/>
  <c r="X31" i="149"/>
  <c r="AF31" i="149"/>
  <c r="P31" i="150"/>
  <c r="AB31" i="150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O47" i="149"/>
  <c r="Q47" i="149"/>
  <c r="S47" i="149"/>
  <c r="U47" i="149"/>
  <c r="U64" i="149" s="1"/>
  <c r="U70" i="149" s="1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Y64" i="150"/>
  <c r="Y70" i="150" s="1"/>
  <c r="I64" i="150"/>
  <c r="I70" i="150" s="1"/>
  <c r="Y64" i="149"/>
  <c r="Y70" i="149" s="1"/>
  <c r="I64" i="149"/>
  <c r="I70" i="149" s="1"/>
  <c r="AC64" i="149"/>
  <c r="AC70" i="149" s="1"/>
  <c r="M64" i="149"/>
  <c r="M70" i="149" s="1"/>
  <c r="AH23" i="149"/>
  <c r="F11" i="145" s="1"/>
  <c r="AG64" i="149"/>
  <c r="AG70" i="149" s="1"/>
  <c r="Q64" i="149"/>
  <c r="Q70" i="149" s="1"/>
  <c r="AH23" i="15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U39" i="40" l="1"/>
  <c r="AA47" i="40"/>
  <c r="AB47" i="40"/>
  <c r="AD39" i="40"/>
  <c r="AG23" i="40"/>
  <c r="Y23" i="40"/>
  <c r="U23" i="40"/>
  <c r="T47" i="40"/>
  <c r="AE39" i="40"/>
  <c r="AA39" i="40"/>
  <c r="W39" i="40"/>
  <c r="AE47" i="40"/>
  <c r="W47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T64" i="40" s="1"/>
  <c r="AH30" i="40"/>
  <c r="B18" i="145" s="1"/>
  <c r="J18" i="145" s="1"/>
  <c r="AG31" i="40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H69" i="40" s="1"/>
  <c r="I68" i="40"/>
  <c r="J68" i="40"/>
  <c r="K68" i="40"/>
  <c r="L68" i="40"/>
  <c r="B68" i="40"/>
  <c r="C17" i="40"/>
  <c r="AB64" i="40" l="1"/>
  <c r="AB70" i="40" s="1"/>
  <c r="V64" i="40"/>
  <c r="V70" i="40" s="1"/>
  <c r="AD64" i="40"/>
  <c r="AD70" i="40" s="1"/>
  <c r="C69" i="40"/>
  <c r="L69" i="40"/>
  <c r="Z64" i="40"/>
  <c r="Z70" i="40" s="1"/>
  <c r="D69" i="40"/>
  <c r="Y64" i="40"/>
  <c r="Y70" i="40" s="1"/>
  <c r="AE64" i="40"/>
  <c r="AE70" i="40" s="1"/>
  <c r="Q39" i="40"/>
  <c r="M39" i="40"/>
  <c r="AG64" i="40"/>
  <c r="AG70" i="40" s="1"/>
  <c r="AF64" i="40"/>
  <c r="AF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AH69" i="40" l="1"/>
  <c r="M64" i="40"/>
  <c r="M70" i="40" s="1"/>
  <c r="R64" i="40"/>
  <c r="R70" i="40" s="1"/>
  <c r="O64" i="40"/>
  <c r="O70" i="40" s="1"/>
  <c r="S64" i="40"/>
  <c r="S70" i="40" s="1"/>
  <c r="P64" i="40"/>
  <c r="P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C23" i="40" s="1"/>
  <c r="D19" i="40"/>
  <c r="E19" i="40"/>
  <c r="F19" i="40"/>
  <c r="G19" i="40"/>
  <c r="G23" i="40" s="1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G31" i="40"/>
  <c r="I31" i="40"/>
  <c r="C38" i="40"/>
  <c r="D38" i="40"/>
  <c r="E38" i="40"/>
  <c r="F38" i="40"/>
  <c r="G38" i="40"/>
  <c r="H38" i="40"/>
  <c r="I38" i="40"/>
  <c r="J38" i="40"/>
  <c r="K38" i="40"/>
  <c r="L38" i="40"/>
  <c r="F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K47" i="40"/>
  <c r="B38" i="40"/>
  <c r="I39" i="40" l="1"/>
  <c r="E23" i="40"/>
  <c r="K23" i="40"/>
  <c r="E31" i="40"/>
  <c r="I47" i="40"/>
  <c r="G47" i="40"/>
  <c r="H39" i="40"/>
  <c r="D39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D64" i="40" l="1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<sst xmlns="http://schemas.openxmlformats.org/spreadsheetml/2006/main" count="749" uniqueCount="133">
  <si>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</si>
  <si>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</si>
  <si>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</si>
  <si>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</si>
  <si>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</si>
  <si>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</si>
  <si>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</si>
  <si>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</si>
  <si>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</si>
  <si>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</si>
  <si>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</si>
  <si>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</si>
  <si>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</si>
  <si>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</si>
  <si>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</si>
  <si>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</si>
  <si>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</si>
  <si>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</si>
  <si>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</si>
  <si>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</si>
  <si>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</si>
  <si>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</si>
  <si>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</si>
  <si>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</si>
  <si>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</si>
  <si>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</si>
  <si>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</si>
  <si>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</si>
  <si>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</si>
  <si>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</si>
  <si>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</si>
  <si>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</si>
  <si>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</si>
  <si>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</si>
  <si>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</si>
  <si>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</si>
  <si>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</si>
  <si>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</si>
  <si>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</si>
  <si>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</si>
  <si>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</si>
  <si>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</si>
  <si>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</si>
  <si>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</si>
  <si>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</si>
  <si>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</si>
  <si>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</si>
  <si>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</si>
  <si>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</si>
  <si>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</si>
  <si>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</si>
  <si>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</si>
  <si>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</si>
  <si>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</si>
  <si>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</si>
  <si>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</si>
  <si>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</si>
  <si>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</si>
  <si>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</si>
  <si>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</si>
  <si>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</si>
  <si>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</si>
  <si>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</si>
  <si>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</si>
  <si>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</si>
  <si>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</si>
  <si>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</si>
  <si>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</si>
  <si>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</si>
  <si>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</si>
  <si>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</si>
  <si>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</si>
  <si>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</si>
  <si>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</si>
  <si>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</si>
  <si>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</si>
  <si>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</si>
  <si>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</si>
  <si>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</si>
  <si>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</si>
  <si>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</si>
  <si>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</si>
  <si>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</si>
  <si>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</si>
  <si>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</si>
  <si>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</si>
  <si>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</si>
  <si>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</si>
  <si>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</si>
  <si>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</si>
  <si>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</si>
  <si>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</si>
  <si>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</si>
  <si>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</si>
  <si>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</si>
  <si>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</si>
  <si>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</si>
  <si>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</si>
  <si>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</si>
  <si>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</si>
  <si>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</si>
  <si>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</si>
  <si>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</si>
  <si>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</si>
  <si>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</si>
  <si>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</si>
  <si>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</si>
  <si>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</si>
  <si>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</si>
  <si>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</si>
  <si>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</si>
  <si>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</si>
  <si>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</si>
  <si>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</si>
  <si>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</si>
  <si>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</si>
  <si>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</si>
  <si>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</si>
  <si>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</si>
  <si>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</si>
  <si>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</si>
  <si>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</si>
  <si>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</si>
  <si>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SOBRANTE DE 1$</t>
  </si>
  <si>
    <t>3$ PERIODICO 4.00BS PERIODICO</t>
  </si>
  <si>
    <t>FONDO 52.50 MAL REGISTRO DE 12$ ERA ZELLE</t>
  </si>
  <si>
    <t>FALTANTE EN EFECTIVO</t>
  </si>
  <si>
    <t>FALTANTE EFECTIVO</t>
  </si>
  <si>
    <t>FONDO 10.00</t>
  </si>
  <si>
    <t>FONDO 13.70</t>
  </si>
  <si>
    <t>MAL REGISTRO DE 23$</t>
  </si>
  <si>
    <t>FONDO 22.50</t>
  </si>
  <si>
    <t>10.00f/c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</si>
</sst>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42889.67</v>
      </c>
      <c r="C2" s="43">
        <f>MODELO!AH12</f>
        <v>20318.84</v>
      </c>
      <c r="D2" s="43">
        <f>EXQUISITECES!AH12</f>
        <v>5116.3600000000006</v>
      </c>
      <c r="E2" s="43">
        <f>HOYADA!AH12</f>
        <v>6840.130000000001</v>
      </c>
      <c r="F2" s="43">
        <f>FARMASTOP!AH12</f>
        <v>2286.7600000000002</v>
      </c>
      <c r="G2" s="43">
        <f>BOCAS!AH12</f>
        <v>1579.3400000000001</v>
      </c>
      <c r="H2" s="43">
        <f>LAGUNETICA!AH12</f>
        <v>8977.8700000000008</v>
      </c>
      <c r="I2" s="43">
        <f>SANANTONIO!AH12</f>
        <v>0</v>
      </c>
      <c r="J2" s="43">
        <f>SUM(B2:I2)</f>
        <v>88008.969999999987</v>
      </c>
    </row>
    <row r="3" spans="1:10" x14ac:dyDescent="0.25">
      <c r="A3" s="46" t="s">
        <v>0</v>
      </c>
      <c r="B3" s="43">
        <f>AUTOMERCADO!AH15</f>
        <v>676.19999999999993</v>
      </c>
      <c r="C3" s="43">
        <f>MODELO!AH15</f>
        <v>853.4</v>
      </c>
      <c r="D3" s="43">
        <f>EXQUISITECES!AH15</f>
        <v>326.89999999999998</v>
      </c>
      <c r="E3" s="43">
        <f>HOYADA!AH15</f>
        <v>649.4</v>
      </c>
      <c r="F3" s="43">
        <f>FARMASTOP!AH15</f>
        <v>41.5</v>
      </c>
      <c r="G3" s="43">
        <f>BOCAS!AH15</f>
        <v>27.5</v>
      </c>
      <c r="H3" s="43">
        <f>LAGUNETICA!AH15</f>
        <v>1402.7</v>
      </c>
      <c r="I3" s="43">
        <f>SANANTONIO!AH15</f>
        <v>0</v>
      </c>
      <c r="J3" s="43">
        <f t="shared" ref="J3:J52" si="0">SUM(B3:I3)</f>
        <v>3977.6000000000004</v>
      </c>
    </row>
    <row r="4" spans="1:10" x14ac:dyDescent="0.25">
      <c r="A4" s="73" t="s">
        <v>20</v>
      </c>
      <c r="B4" s="43">
        <f>AUTOMERCADO!AH16</f>
        <v>2769</v>
      </c>
      <c r="C4" s="43">
        <f>MODELO!AH16</f>
        <v>1606</v>
      </c>
      <c r="D4" s="43">
        <f>EXQUISITECES!AH16</f>
        <v>328</v>
      </c>
      <c r="E4" s="43">
        <f>HOYADA!AH16</f>
        <v>239</v>
      </c>
      <c r="F4" s="43">
        <f>FARMASTOP!AH16</f>
        <v>205</v>
      </c>
      <c r="G4" s="43">
        <f>BOCAS!AH16</f>
        <v>216</v>
      </c>
      <c r="H4" s="43">
        <f>LAGUNETICA!AH16</f>
        <v>627</v>
      </c>
      <c r="I4" s="43">
        <f>SANANTONIO!AH16</f>
        <v>0</v>
      </c>
      <c r="J4" s="43">
        <f t="shared" si="0"/>
        <v>5990</v>
      </c>
    </row>
    <row r="5" spans="1:10" x14ac:dyDescent="0.25">
      <c r="A5" s="46" t="s">
        <v>27</v>
      </c>
      <c r="B5" s="43">
        <f>AUTOMERCADO!AH17</f>
        <v>12322.050000000001</v>
      </c>
      <c r="C5" s="43">
        <f>MODELO!AH17</f>
        <v>7146.7000000000007</v>
      </c>
      <c r="D5" s="43">
        <f>EXQUISITECES!AH17</f>
        <v>1459.6</v>
      </c>
      <c r="E5" s="43">
        <f>HOYADA!AH17</f>
        <v>1063.55</v>
      </c>
      <c r="F5" s="43">
        <f>FARMASTOP!AH17</f>
        <v>912.25</v>
      </c>
      <c r="G5" s="43">
        <f>BOCAS!AH17</f>
        <v>954.71999999999991</v>
      </c>
      <c r="H5" s="43">
        <f>LAGUNETICA!AH17</f>
        <v>2790.15</v>
      </c>
      <c r="I5" s="43">
        <f>SANANTONIO!AH17</f>
        <v>0</v>
      </c>
      <c r="J5" s="43">
        <f t="shared" si="0"/>
        <v>26649.02</v>
      </c>
    </row>
    <row r="6" spans="1:10" x14ac:dyDescent="0.25">
      <c r="A6" s="73" t="s">
        <v>23</v>
      </c>
      <c r="B6" s="43">
        <f>AUTOMERCADO!AH18</f>
        <v>20</v>
      </c>
      <c r="C6" s="43">
        <f>MODELO!AH18</f>
        <v>43</v>
      </c>
      <c r="D6" s="43">
        <f>EXQUISITECES!AH18</f>
        <v>11</v>
      </c>
      <c r="E6" s="43">
        <f>HOYADA!AH18</f>
        <v>1</v>
      </c>
      <c r="F6" s="43">
        <f>FARMASTOP!AH18</f>
        <v>2</v>
      </c>
      <c r="G6" s="43">
        <f>BOCAS!AH18</f>
        <v>0</v>
      </c>
      <c r="H6" s="43">
        <f>LAGUNETICA!AH18</f>
        <v>29</v>
      </c>
      <c r="I6" s="43">
        <f>SANANTONIO!AH18</f>
        <v>0</v>
      </c>
      <c r="J6" s="43">
        <f t="shared" si="0"/>
        <v>106</v>
      </c>
    </row>
    <row r="7" spans="1:10" x14ac:dyDescent="0.25">
      <c r="A7" s="46" t="s">
        <v>27</v>
      </c>
      <c r="B7" s="43">
        <f>AUTOMERCADO!AH19</f>
        <v>88.800000000000011</v>
      </c>
      <c r="C7" s="43">
        <f>MODELO!AH19</f>
        <v>190.92000000000002</v>
      </c>
      <c r="D7" s="43">
        <f>EXQUISITECES!AH19</f>
        <v>48.84</v>
      </c>
      <c r="E7" s="43">
        <f>HOYADA!AH19</f>
        <v>4.4400000000000004</v>
      </c>
      <c r="F7" s="43">
        <f>FARMASTOP!AH19</f>
        <v>8.8800000000000008</v>
      </c>
      <c r="G7" s="43">
        <f>BOCAS!AH19</f>
        <v>0</v>
      </c>
      <c r="H7" s="43">
        <f>LAGUNETICA!AH19</f>
        <v>128.76000000000002</v>
      </c>
      <c r="I7" s="43">
        <f>SANANTONIO!AH19</f>
        <v>0</v>
      </c>
      <c r="J7" s="43">
        <f t="shared" si="0"/>
        <v>470.6400000000001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2789</v>
      </c>
      <c r="C10" s="43">
        <f>MODELO!AH22</f>
        <v>1649</v>
      </c>
      <c r="D10" s="43">
        <f>EXQUISITECES!AH22</f>
        <v>339</v>
      </c>
      <c r="E10" s="43">
        <f>HOYADA!AH22</f>
        <v>240</v>
      </c>
      <c r="F10" s="43">
        <f>FARMASTOP!AH22</f>
        <v>207</v>
      </c>
      <c r="G10" s="43">
        <f>BOCAS!AH22</f>
        <v>216</v>
      </c>
      <c r="H10" s="43">
        <f>LAGUNETICA!AH22</f>
        <v>656</v>
      </c>
      <c r="I10" s="43">
        <f>SANANTONIO!AH22</f>
        <v>0</v>
      </c>
      <c r="J10" s="43">
        <f t="shared" si="0"/>
        <v>6096</v>
      </c>
    </row>
    <row r="11" spans="1:10" x14ac:dyDescent="0.25">
      <c r="A11" s="48" t="s">
        <v>26</v>
      </c>
      <c r="B11" s="43">
        <f>AUTOMERCADO!AH23</f>
        <v>12410.850000000002</v>
      </c>
      <c r="C11" s="43">
        <f>MODELO!AH23</f>
        <v>7337.6200000000008</v>
      </c>
      <c r="D11" s="43">
        <f>EXQUISITECES!AH23</f>
        <v>1508.44</v>
      </c>
      <c r="E11" s="43">
        <f>HOYADA!AH23</f>
        <v>1067.99</v>
      </c>
      <c r="F11" s="43">
        <f>FARMASTOP!AH23</f>
        <v>921.13000000000011</v>
      </c>
      <c r="G11" s="43">
        <f>BOCAS!AH23</f>
        <v>954.71999999999991</v>
      </c>
      <c r="H11" s="43">
        <f>LAGUNETICA!AH23</f>
        <v>2918.9100000000003</v>
      </c>
      <c r="I11" s="43">
        <f>SANANTONIO!AH23</f>
        <v>0</v>
      </c>
      <c r="J11" s="43">
        <f t="shared" si="0"/>
        <v>27119.660000000003</v>
      </c>
    </row>
    <row r="12" spans="1:10" x14ac:dyDescent="0.25">
      <c r="A12" s="46" t="s">
        <v>28</v>
      </c>
      <c r="B12" s="43">
        <f>AUTOMERCADO!AH24</f>
        <v>12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12</v>
      </c>
    </row>
    <row r="13" spans="1:10" x14ac:dyDescent="0.25">
      <c r="A13" s="46" t="s">
        <v>31</v>
      </c>
      <c r="B13" s="43">
        <f>AUTOMERCADO!AH25</f>
        <v>57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57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12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12</v>
      </c>
    </row>
    <row r="19" spans="1:10" x14ac:dyDescent="0.25">
      <c r="A19" s="48" t="s">
        <v>33</v>
      </c>
      <c r="B19" s="43">
        <f>AUTOMERCADO!AH31</f>
        <v>57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57</v>
      </c>
    </row>
    <row r="20" spans="1:10" x14ac:dyDescent="0.25">
      <c r="A20" s="46" t="s">
        <v>34</v>
      </c>
      <c r="B20" s="43">
        <f>AUTOMERCADO!AH32</f>
        <v>522.68000000000006</v>
      </c>
      <c r="C20" s="43">
        <f>MODELO!AH32</f>
        <v>12</v>
      </c>
      <c r="D20" s="43">
        <f>EXQUISITECES!AH32</f>
        <v>0</v>
      </c>
      <c r="E20" s="43">
        <f>HOYADA!AH32</f>
        <v>50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584.68000000000006</v>
      </c>
    </row>
    <row r="21" spans="1:10" x14ac:dyDescent="0.25">
      <c r="A21" s="46" t="s">
        <v>35</v>
      </c>
      <c r="B21" s="43">
        <f>AUTOMERCADO!AH33</f>
        <v>2325.9259999999999</v>
      </c>
      <c r="C21" s="43">
        <f>MODELO!AH33</f>
        <v>53.400000000000006</v>
      </c>
      <c r="D21" s="43">
        <f>EXQUISITECES!AH33</f>
        <v>0</v>
      </c>
      <c r="E21" s="43">
        <f>HOYADA!AH33</f>
        <v>222.5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2601.826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522.68000000000006</v>
      </c>
      <c r="C26" s="43">
        <f>MODELO!AH38</f>
        <v>12</v>
      </c>
      <c r="D26" s="43">
        <f>EXQUISITECES!AH38</f>
        <v>0</v>
      </c>
      <c r="E26" s="43">
        <f>HOYADA!AH38</f>
        <v>50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584.68000000000006</v>
      </c>
    </row>
    <row r="27" spans="1:10" x14ac:dyDescent="0.25">
      <c r="A27" s="48" t="s">
        <v>42</v>
      </c>
      <c r="B27" s="43">
        <f>AUTOMERCADO!AH39</f>
        <v>2325.9259999999999</v>
      </c>
      <c r="C27" s="43">
        <f>MODELO!AH39</f>
        <v>53.400000000000006</v>
      </c>
      <c r="D27" s="43">
        <f>EXQUISITECES!AH39</f>
        <v>0</v>
      </c>
      <c r="E27" s="43">
        <f>HOYADA!AH39</f>
        <v>222.5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2601.826</v>
      </c>
    </row>
    <row r="28" spans="1:10" x14ac:dyDescent="0.25">
      <c r="A28" s="46" t="s">
        <v>43</v>
      </c>
      <c r="B28" s="43">
        <f>AUTOMERCADO!AH40</f>
        <v>305.88</v>
      </c>
      <c r="C28" s="43">
        <f>MODELO!AH40</f>
        <v>17.64</v>
      </c>
      <c r="D28" s="43">
        <f>EXQUISITECES!AH40</f>
        <v>0</v>
      </c>
      <c r="E28" s="43">
        <f>HOYADA!AH40</f>
        <v>0</v>
      </c>
      <c r="F28" s="43">
        <f>FARMASTOP!AH40</f>
        <v>20.490000000000002</v>
      </c>
      <c r="G28" s="43">
        <f>BOCAS!AH40</f>
        <v>11.61</v>
      </c>
      <c r="H28" s="43">
        <f>LAGUNETICA!AH40</f>
        <v>0</v>
      </c>
      <c r="I28" s="43">
        <f>SANANTONIO!AH40</f>
        <v>0</v>
      </c>
      <c r="J28" s="43">
        <f t="shared" si="0"/>
        <v>355.62</v>
      </c>
    </row>
    <row r="29" spans="1:10" x14ac:dyDescent="0.25">
      <c r="A29" s="46" t="s">
        <v>44</v>
      </c>
      <c r="B29" s="43">
        <f>AUTOMERCADO!AH41</f>
        <v>1361.1660000000002</v>
      </c>
      <c r="C29" s="43">
        <f>MODELO!AH41</f>
        <v>78.498000000000005</v>
      </c>
      <c r="D29" s="43">
        <f>EXQUISITECES!AH41</f>
        <v>0</v>
      </c>
      <c r="E29" s="43">
        <f>HOYADA!AH41</f>
        <v>0</v>
      </c>
      <c r="F29" s="43">
        <f>FARMASTOP!AH41</f>
        <v>91.180500000000009</v>
      </c>
      <c r="G29" s="43">
        <f>BOCAS!AH41</f>
        <v>51.316199999999995</v>
      </c>
      <c r="H29" s="43">
        <f>LAGUNETICA!AH41</f>
        <v>0</v>
      </c>
      <c r="I29" s="43">
        <f>SANANTONIO!AH41</f>
        <v>0</v>
      </c>
      <c r="J29" s="43">
        <f t="shared" si="0"/>
        <v>1582.1607000000001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305.88</v>
      </c>
      <c r="C34" s="43">
        <f>MODELO!AH46</f>
        <v>17.64</v>
      </c>
      <c r="D34" s="43">
        <f>EXQUISITECES!AH46</f>
        <v>0</v>
      </c>
      <c r="E34" s="43">
        <f>HOYADA!AH46</f>
        <v>0</v>
      </c>
      <c r="F34" s="43">
        <f>FARMASTOP!AH46</f>
        <v>20.490000000000002</v>
      </c>
      <c r="G34" s="43">
        <f>BOCAS!AH46</f>
        <v>11.61</v>
      </c>
      <c r="H34" s="43">
        <f>LAGUNETICA!AH46</f>
        <v>0</v>
      </c>
      <c r="I34" s="43">
        <f>SANANTONIO!AH46</f>
        <v>0</v>
      </c>
      <c r="J34" s="43">
        <f t="shared" si="0"/>
        <v>355.62</v>
      </c>
    </row>
    <row r="35" spans="1:10" x14ac:dyDescent="0.25">
      <c r="A35" s="48" t="s">
        <v>48</v>
      </c>
      <c r="B35" s="43">
        <f>AUTOMERCADO!AH47</f>
        <v>1361.1660000000002</v>
      </c>
      <c r="C35" s="43">
        <f>MODELO!AH47</f>
        <v>78.498000000000005</v>
      </c>
      <c r="D35" s="43">
        <f>EXQUISITECES!AH47</f>
        <v>0</v>
      </c>
      <c r="E35" s="43">
        <f>HOYADA!AH47</f>
        <v>0</v>
      </c>
      <c r="F35" s="43">
        <f>FARMASTOP!AH47</f>
        <v>91.180500000000009</v>
      </c>
      <c r="G35" s="43">
        <f>BOCAS!AH47</f>
        <v>51.316199999999995</v>
      </c>
      <c r="H35" s="43">
        <f>LAGUNETICA!AH47</f>
        <v>0</v>
      </c>
      <c r="I35" s="43">
        <f>SANANTONIO!AH47</f>
        <v>0</v>
      </c>
      <c r="J35" s="43">
        <f t="shared" si="0"/>
        <v>1582.1607000000001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21510.459999999995</v>
      </c>
      <c r="C37" s="43">
        <f>MODELO!AH49</f>
        <v>7412.14</v>
      </c>
      <c r="D37" s="43">
        <f>EXQUISITECES!AH49</f>
        <v>2348.1499999999996</v>
      </c>
      <c r="E37" s="43">
        <f>HOYADA!AH49</f>
        <v>3093.31</v>
      </c>
      <c r="F37" s="43">
        <f>FARMASTOP!AH49</f>
        <v>1060.8499999999999</v>
      </c>
      <c r="G37" s="43">
        <f>BOCAS!AH49</f>
        <v>476.07000000000005</v>
      </c>
      <c r="H37" s="43">
        <f>LAGUNETICA!AH49</f>
        <v>1583.24</v>
      </c>
      <c r="I37" s="43">
        <f>SANANTONIO!AH49</f>
        <v>0</v>
      </c>
      <c r="J37" s="43">
        <f t="shared" si="0"/>
        <v>37484.219999999987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1955.9299999999998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2297.4899999999998</v>
      </c>
      <c r="I40" s="43">
        <f>SANANTONIO!AH52</f>
        <v>0</v>
      </c>
      <c r="J40" s="43">
        <f t="shared" si="0"/>
        <v>4253.42</v>
      </c>
    </row>
    <row r="41" spans="1:10" x14ac:dyDescent="0.25">
      <c r="A41" s="74" t="s">
        <v>18</v>
      </c>
      <c r="B41" s="43">
        <f>AUTOMERCADO!AH53</f>
        <v>2431.8000000000002</v>
      </c>
      <c r="C41" s="43">
        <f>MODELO!AH53</f>
        <v>2312.62</v>
      </c>
      <c r="D41" s="43">
        <f>EXQUISITECES!AH53</f>
        <v>742.7</v>
      </c>
      <c r="E41" s="43">
        <f>HOYADA!AH53</f>
        <v>1765.0700000000002</v>
      </c>
      <c r="F41" s="43">
        <f>FARMASTOP!AH53</f>
        <v>87.97999999999999</v>
      </c>
      <c r="G41" s="43">
        <f>BOCAS!AH53</f>
        <v>14.43</v>
      </c>
      <c r="H41" s="43">
        <f>LAGUNETICA!AH53</f>
        <v>769.5</v>
      </c>
      <c r="I41" s="43">
        <f>SANANTONIO!AH53</f>
        <v>0</v>
      </c>
      <c r="J41" s="43">
        <f t="shared" si="0"/>
        <v>8124.1</v>
      </c>
    </row>
    <row r="42" spans="1:10" x14ac:dyDescent="0.25">
      <c r="A42" s="74" t="s">
        <v>114</v>
      </c>
      <c r="B42" s="43">
        <f>AUTOMERCADO!AH54</f>
        <v>115.82</v>
      </c>
      <c r="C42" s="43">
        <f>MODELO!AH54</f>
        <v>69.06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184.88</v>
      </c>
    </row>
    <row r="43" spans="1:10" x14ac:dyDescent="0.25">
      <c r="A43" s="74" t="s">
        <v>52</v>
      </c>
      <c r="B43" s="43">
        <f>AUTOMERCADO!AH55</f>
        <v>2057.36</v>
      </c>
      <c r="C43" s="43">
        <f>MODELO!AH55</f>
        <v>198.51000000000002</v>
      </c>
      <c r="D43" s="43">
        <f>EXQUISITECES!AH55</f>
        <v>194.91</v>
      </c>
      <c r="E43" s="43">
        <f>HOYADA!AH55</f>
        <v>47.4</v>
      </c>
      <c r="F43" s="43">
        <f>FARMASTOP!AH55</f>
        <v>111.7</v>
      </c>
      <c r="G43" s="43">
        <f>BOCAS!AH55</f>
        <v>64.09</v>
      </c>
      <c r="H43" s="43">
        <f>LAGUNETICA!AH55</f>
        <v>25.66</v>
      </c>
      <c r="I43" s="43">
        <f>SANANTONIO!AH55</f>
        <v>0</v>
      </c>
      <c r="J43" s="43">
        <f t="shared" si="0"/>
        <v>2699.63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155.6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155.6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1.86</v>
      </c>
      <c r="I47" s="43">
        <f>SANANTONIO!AH59</f>
        <v>0</v>
      </c>
      <c r="J47" s="43">
        <f t="shared" si="0"/>
        <v>1.86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42946.581999999988</v>
      </c>
      <c r="C52" s="75">
        <f>MODELO!AH64</f>
        <v>20426.778000000002</v>
      </c>
      <c r="D52" s="75">
        <f>EXQUISITECES!AH64</f>
        <v>5121.0999999999995</v>
      </c>
      <c r="E52" s="75">
        <f>HOYADA!AH64</f>
        <v>6845.67</v>
      </c>
      <c r="F52" s="75">
        <f>FARMASTOP!AH64</f>
        <v>2314.3405000000002</v>
      </c>
      <c r="G52" s="75">
        <f>BOCAS!AH64</f>
        <v>1588.1261999999997</v>
      </c>
      <c r="H52" s="75">
        <f>LAGUNETICA!AH64</f>
        <v>8999.36</v>
      </c>
      <c r="I52" s="75">
        <f>SANANTONIO!AH64</f>
        <v>0</v>
      </c>
      <c r="J52" s="75">
        <f t="shared" si="0"/>
        <v>88241.956699999995</v>
      </c>
    </row>
    <row r="53" spans="1:10" x14ac:dyDescent="0.25">
      <c r="A53" s="56" t="s">
        <v>3</v>
      </c>
      <c r="B53" s="43">
        <f>B2</f>
        <v>42889.67</v>
      </c>
      <c r="C53" s="43">
        <f t="shared" ref="C53:I53" si="1">C2</f>
        <v>20318.84</v>
      </c>
      <c r="D53" s="43">
        <f t="shared" si="1"/>
        <v>5116.3600000000006</v>
      </c>
      <c r="E53" s="43">
        <f t="shared" si="1"/>
        <v>6840.130000000001</v>
      </c>
      <c r="F53" s="43">
        <f t="shared" si="1"/>
        <v>2286.7600000000002</v>
      </c>
      <c r="G53" s="43">
        <f t="shared" si="1"/>
        <v>1579.3400000000001</v>
      </c>
      <c r="H53" s="43">
        <f t="shared" si="1"/>
        <v>8977.8700000000008</v>
      </c>
      <c r="I53" s="43">
        <f t="shared" si="1"/>
        <v>0</v>
      </c>
      <c r="J53" s="43">
        <f>J2</f>
        <v>88008.969999999987</v>
      </c>
    </row>
    <row r="54" spans="1:10" x14ac:dyDescent="0.25">
      <c r="A54" s="58" t="s">
        <v>95</v>
      </c>
      <c r="B54" s="43">
        <f>+B52-B53</f>
        <v>56.911999999989348</v>
      </c>
      <c r="C54" s="43">
        <f t="shared" ref="C54:I54" si="2">+C52-C53</f>
        <v>107.93800000000192</v>
      </c>
      <c r="D54" s="43">
        <f t="shared" si="2"/>
        <v>4.7399999999988722</v>
      </c>
      <c r="E54" s="43">
        <f t="shared" si="2"/>
        <v>5.5399999999990541</v>
      </c>
      <c r="F54" s="43">
        <f t="shared" si="2"/>
        <v>27.580500000000029</v>
      </c>
      <c r="G54" s="43">
        <f t="shared" si="2"/>
        <v>8.7861999999995533</v>
      </c>
      <c r="H54" s="43">
        <f t="shared" si="2"/>
        <v>21.489999999999782</v>
      </c>
      <c r="I54" s="43">
        <f t="shared" si="2"/>
        <v>0</v>
      </c>
      <c r="J54" s="43">
        <f>+J52-J53</f>
        <v>232.98670000000857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D8" sqref="D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>
        <v>4.75</v>
      </c>
    </row>
    <row r="9" spans="1:36" x14ac:dyDescent="0.25">
      <c r="A9" s="1" t="s">
        <v>22</v>
      </c>
      <c r="B9" s="24">
        <v>4.4400000000000004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63</v>
      </c>
      <c r="M11" s="5" t="s">
        <v>64</v>
      </c>
      <c r="N11" s="5" t="s">
        <v>66</v>
      </c>
      <c r="O11" s="5" t="s">
        <v>68</v>
      </c>
      <c r="P11" s="5" t="s">
        <v>70</v>
      </c>
      <c r="Q11" s="5" t="s">
        <v>76</v>
      </c>
      <c r="R11" s="5" t="s">
        <v>80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4340.87</v>
      </c>
      <c r="C12" s="26">
        <v>2869.04</v>
      </c>
      <c r="D12" s="26">
        <v>3071.37</v>
      </c>
      <c r="E12" s="26">
        <v>3641.61</v>
      </c>
      <c r="F12" s="26">
        <v>398.18</v>
      </c>
      <c r="G12" s="26">
        <v>5164.74</v>
      </c>
      <c r="H12" s="26">
        <v>4073.33</v>
      </c>
      <c r="I12" s="26">
        <v>3263.35</v>
      </c>
      <c r="J12" s="26">
        <v>2998.53</v>
      </c>
      <c r="K12" s="26">
        <v>4742.2299999999996</v>
      </c>
      <c r="L12" s="26">
        <v>202.81</v>
      </c>
      <c r="M12" s="26">
        <v>2646.17</v>
      </c>
      <c r="N12" s="26">
        <v>1804.94</v>
      </c>
      <c r="O12" s="26">
        <v>871.21</v>
      </c>
      <c r="P12" s="26">
        <v>2337.83</v>
      </c>
      <c r="Q12" s="26">
        <v>5.59</v>
      </c>
      <c r="R12" s="26">
        <v>457.87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42889.67</v>
      </c>
      <c r="AI12" s="26">
        <v>42426.45</v>
      </c>
      <c r="AJ12" s="69">
        <f>+AI12-AH12</f>
        <v>-463.22000000000116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37.5</v>
      </c>
      <c r="C15" s="23">
        <v>131.19999999999999</v>
      </c>
      <c r="D15" s="23">
        <v>57</v>
      </c>
      <c r="E15" s="23"/>
      <c r="F15" s="23"/>
      <c r="G15" s="23">
        <v>85.5</v>
      </c>
      <c r="H15" s="23"/>
      <c r="I15" s="23">
        <v>33</v>
      </c>
      <c r="J15" s="23">
        <v>6.7</v>
      </c>
      <c r="K15" s="23"/>
      <c r="L15" s="23"/>
      <c r="M15" s="23">
        <v>194</v>
      </c>
      <c r="N15" s="23">
        <v>27.5</v>
      </c>
      <c r="O15" s="23">
        <v>6.3</v>
      </c>
      <c r="P15" s="23">
        <v>38</v>
      </c>
      <c r="Q15" s="23"/>
      <c r="R15" s="23">
        <v>59.5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676.19999999999993</v>
      </c>
    </row>
    <row r="16" spans="1:36" s="32" customFormat="1" x14ac:dyDescent="0.25">
      <c r="A16" s="30" t="s">
        <v>20</v>
      </c>
      <c r="B16" s="31">
        <v>121</v>
      </c>
      <c r="C16" s="31">
        <v>282</v>
      </c>
      <c r="D16" s="31">
        <v>280</v>
      </c>
      <c r="E16" s="31">
        <v>206</v>
      </c>
      <c r="F16" s="31">
        <v>30</v>
      </c>
      <c r="G16" s="31">
        <v>513</v>
      </c>
      <c r="H16" s="31">
        <v>138</v>
      </c>
      <c r="I16" s="31">
        <v>251</v>
      </c>
      <c r="J16" s="31">
        <v>280</v>
      </c>
      <c r="K16" s="31">
        <v>640</v>
      </c>
      <c r="L16" s="31"/>
      <c r="M16" s="31"/>
      <c r="N16" s="31"/>
      <c r="O16" s="31"/>
      <c r="P16" s="31"/>
      <c r="Q16" s="31"/>
      <c r="R16" s="31">
        <v>28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2769</v>
      </c>
      <c r="AJ16" s="70"/>
    </row>
    <row r="17" spans="1:36" s="47" customFormat="1" x14ac:dyDescent="0.25">
      <c r="A17" s="46" t="s">
        <v>27</v>
      </c>
      <c r="B17" s="22">
        <f>B16*$B$8</f>
        <v>538.45000000000005</v>
      </c>
      <c r="C17" s="22">
        <f>C16*$B$8</f>
        <v>1254.9000000000001</v>
      </c>
      <c r="D17" s="22">
        <f t="shared" ref="D17:L17" si="2">D16*$B$8</f>
        <v>1246</v>
      </c>
      <c r="E17" s="22">
        <f t="shared" si="2"/>
        <v>916.7</v>
      </c>
      <c r="F17" s="22">
        <f t="shared" si="2"/>
        <v>133.5</v>
      </c>
      <c r="G17" s="22">
        <f t="shared" si="2"/>
        <v>2282.85</v>
      </c>
      <c r="H17" s="22">
        <f t="shared" si="2"/>
        <v>614.1</v>
      </c>
      <c r="I17" s="22">
        <f t="shared" si="2"/>
        <v>1116.95</v>
      </c>
      <c r="J17" s="22">
        <f t="shared" si="2"/>
        <v>1246</v>
      </c>
      <c r="K17" s="22">
        <f t="shared" si="2"/>
        <v>2848</v>
      </c>
      <c r="L17" s="22">
        <f t="shared" si="2"/>
        <v>0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124.60000000000001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12322.050000000001</v>
      </c>
    </row>
    <row r="18" spans="1:36" s="32" customFormat="1" x14ac:dyDescent="0.25">
      <c r="A18" s="30" t="s">
        <v>23</v>
      </c>
      <c r="B18" s="33"/>
      <c r="C18" s="33"/>
      <c r="D18" s="33">
        <v>20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88.800000000000011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88.800000000000011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121</v>
      </c>
      <c r="C22" s="20">
        <f t="shared" ref="C22:L22" si="11">+C16+C18+C20</f>
        <v>282</v>
      </c>
      <c r="D22" s="20">
        <f t="shared" si="11"/>
        <v>300</v>
      </c>
      <c r="E22" s="20">
        <f t="shared" si="11"/>
        <v>206</v>
      </c>
      <c r="F22" s="20">
        <f t="shared" si="11"/>
        <v>30</v>
      </c>
      <c r="G22" s="20">
        <f t="shared" si="11"/>
        <v>513</v>
      </c>
      <c r="H22" s="20">
        <f t="shared" si="11"/>
        <v>138</v>
      </c>
      <c r="I22" s="20">
        <f t="shared" si="11"/>
        <v>251</v>
      </c>
      <c r="J22" s="20">
        <f t="shared" si="11"/>
        <v>280</v>
      </c>
      <c r="K22" s="20">
        <f t="shared" si="11"/>
        <v>640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28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2789</v>
      </c>
    </row>
    <row r="23" spans="1:36" s="47" customFormat="1" x14ac:dyDescent="0.25">
      <c r="A23" s="48" t="s">
        <v>26</v>
      </c>
      <c r="B23" s="19">
        <f>+B17+B19+B21</f>
        <v>538.45000000000005</v>
      </c>
      <c r="C23" s="19">
        <f t="shared" ref="C23:L23" si="14">+C17+C19+C21</f>
        <v>1254.9000000000001</v>
      </c>
      <c r="D23" s="19">
        <f t="shared" si="14"/>
        <v>1334.8</v>
      </c>
      <c r="E23" s="19">
        <f t="shared" si="14"/>
        <v>916.7</v>
      </c>
      <c r="F23" s="19">
        <f t="shared" si="14"/>
        <v>133.5</v>
      </c>
      <c r="G23" s="19">
        <f t="shared" si="14"/>
        <v>2282.85</v>
      </c>
      <c r="H23" s="19">
        <f t="shared" si="14"/>
        <v>614.1</v>
      </c>
      <c r="I23" s="19">
        <f t="shared" si="14"/>
        <v>1116.95</v>
      </c>
      <c r="J23" s="19">
        <f t="shared" si="14"/>
        <v>1246</v>
      </c>
      <c r="K23" s="19">
        <f t="shared" si="14"/>
        <v>2848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124.60000000000001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12410.850000000002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>
        <v>12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12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57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57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12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12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57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57</v>
      </c>
    </row>
    <row r="32" spans="1:36" x14ac:dyDescent="0.25">
      <c r="A32" s="13" t="s">
        <v>34</v>
      </c>
      <c r="B32" s="36">
        <v>20</v>
      </c>
      <c r="C32" s="36">
        <v>67.180000000000007</v>
      </c>
      <c r="D32" s="36">
        <v>73.16</v>
      </c>
      <c r="E32" s="36"/>
      <c r="F32" s="36"/>
      <c r="G32" s="36">
        <v>103</v>
      </c>
      <c r="H32" s="36">
        <v>147</v>
      </c>
      <c r="I32" s="36">
        <v>112.34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522.68000000000006</v>
      </c>
    </row>
    <row r="33" spans="1:34" s="47" customFormat="1" x14ac:dyDescent="0.25">
      <c r="A33" s="46" t="s">
        <v>35</v>
      </c>
      <c r="B33" s="22">
        <f>B32*$B$8</f>
        <v>89</v>
      </c>
      <c r="C33" s="22">
        <f t="shared" ref="C33:L33" si="30">C32*$B$8</f>
        <v>298.95100000000002</v>
      </c>
      <c r="D33" s="22">
        <f t="shared" si="30"/>
        <v>325.56200000000001</v>
      </c>
      <c r="E33" s="22">
        <f t="shared" si="30"/>
        <v>0</v>
      </c>
      <c r="F33" s="22">
        <f t="shared" si="30"/>
        <v>0</v>
      </c>
      <c r="G33" s="22">
        <f t="shared" si="30"/>
        <v>458.35</v>
      </c>
      <c r="H33" s="22">
        <f t="shared" si="30"/>
        <v>654.15</v>
      </c>
      <c r="I33" s="22">
        <f t="shared" si="30"/>
        <v>499.91300000000001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2325.9259999999999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20</v>
      </c>
      <c r="C38" s="20">
        <f t="shared" ref="C38:L38" si="39">+C32+C34+C36</f>
        <v>67.180000000000007</v>
      </c>
      <c r="D38" s="20">
        <f t="shared" si="39"/>
        <v>73.16</v>
      </c>
      <c r="E38" s="20">
        <f t="shared" si="39"/>
        <v>0</v>
      </c>
      <c r="F38" s="20">
        <f t="shared" si="39"/>
        <v>0</v>
      </c>
      <c r="G38" s="20">
        <f t="shared" si="39"/>
        <v>103</v>
      </c>
      <c r="H38" s="20">
        <f t="shared" si="39"/>
        <v>147</v>
      </c>
      <c r="I38" s="20">
        <f t="shared" si="39"/>
        <v>112.34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522.68000000000006</v>
      </c>
    </row>
    <row r="39" spans="1:34" s="47" customFormat="1" x14ac:dyDescent="0.25">
      <c r="A39" s="48" t="s">
        <v>42</v>
      </c>
      <c r="B39" s="19">
        <f>+B33+B35+B37</f>
        <v>89</v>
      </c>
      <c r="C39" s="19">
        <f t="shared" ref="C39:L39" si="42">+C33+C35+C37</f>
        <v>298.95100000000002</v>
      </c>
      <c r="D39" s="19">
        <f t="shared" si="42"/>
        <v>325.56200000000001</v>
      </c>
      <c r="E39" s="19">
        <f t="shared" si="42"/>
        <v>0</v>
      </c>
      <c r="F39" s="19">
        <f t="shared" si="42"/>
        <v>0</v>
      </c>
      <c r="G39" s="19">
        <f t="shared" si="42"/>
        <v>458.35</v>
      </c>
      <c r="H39" s="19">
        <f t="shared" si="42"/>
        <v>654.15</v>
      </c>
      <c r="I39" s="19">
        <f t="shared" si="42"/>
        <v>499.91300000000001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2325.9259999999999</v>
      </c>
    </row>
    <row r="40" spans="1:34" x14ac:dyDescent="0.25">
      <c r="A40" s="13" t="s">
        <v>43</v>
      </c>
      <c r="B40" s="36">
        <v>71.63</v>
      </c>
      <c r="C40" s="36"/>
      <c r="D40" s="36">
        <v>34.54</v>
      </c>
      <c r="E40" s="36">
        <v>2.3199999999999998</v>
      </c>
      <c r="F40" s="36"/>
      <c r="G40" s="36"/>
      <c r="H40" s="36"/>
      <c r="I40" s="36"/>
      <c r="J40" s="36"/>
      <c r="K40" s="36">
        <v>195.77</v>
      </c>
      <c r="L40" s="36"/>
      <c r="M40" s="36"/>
      <c r="N40" s="36"/>
      <c r="O40" s="36"/>
      <c r="P40" s="36"/>
      <c r="Q40" s="36"/>
      <c r="R40" s="36">
        <v>1.62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305.88</v>
      </c>
    </row>
    <row r="41" spans="1:34" s="47" customFormat="1" x14ac:dyDescent="0.25">
      <c r="A41" s="46" t="s">
        <v>44</v>
      </c>
      <c r="B41" s="22">
        <f>B40*$B$8</f>
        <v>318.75349999999997</v>
      </c>
      <c r="C41" s="22">
        <f t="shared" ref="C41:L41" si="45">C40*$B$8</f>
        <v>0</v>
      </c>
      <c r="D41" s="22">
        <f t="shared" si="45"/>
        <v>153.703</v>
      </c>
      <c r="E41" s="22">
        <f t="shared" si="45"/>
        <v>10.324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871.17650000000003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7.2090000000000005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1361.1660000000002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71.63</v>
      </c>
      <c r="C46" s="20">
        <f t="shared" ref="C46:L46" si="54">+C40+C42+C44</f>
        <v>0</v>
      </c>
      <c r="D46" s="20">
        <f t="shared" si="54"/>
        <v>34.54</v>
      </c>
      <c r="E46" s="20">
        <f t="shared" si="54"/>
        <v>2.3199999999999998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195.77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1.62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305.88</v>
      </c>
    </row>
    <row r="47" spans="1:34" s="47" customFormat="1" x14ac:dyDescent="0.25">
      <c r="A47" s="48" t="s">
        <v>48</v>
      </c>
      <c r="B47" s="19">
        <f>+B41+B43+B45</f>
        <v>318.75349999999997</v>
      </c>
      <c r="C47" s="19">
        <f t="shared" ref="C47:L47" si="57">+C41+C43+C45</f>
        <v>0</v>
      </c>
      <c r="D47" s="19">
        <f t="shared" si="57"/>
        <v>153.703</v>
      </c>
      <c r="E47" s="19">
        <f t="shared" si="57"/>
        <v>10.324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871.17650000000003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7.2090000000000005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1361.1660000000002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1500.56</v>
      </c>
      <c r="C49" s="44">
        <v>960.52</v>
      </c>
      <c r="D49" s="44">
        <v>1042.24</v>
      </c>
      <c r="E49" s="44">
        <v>2441.71</v>
      </c>
      <c r="F49" s="44">
        <v>274.8</v>
      </c>
      <c r="G49" s="44">
        <v>1496.61</v>
      </c>
      <c r="H49" s="44">
        <v>2683.03</v>
      </c>
      <c r="I49" s="44">
        <v>1072.1600000000001</v>
      </c>
      <c r="J49" s="44">
        <v>1707.33</v>
      </c>
      <c r="K49" s="44">
        <v>1047.3900000000001</v>
      </c>
      <c r="L49" s="44">
        <v>202.81</v>
      </c>
      <c r="M49" s="45">
        <v>2257.9699999999998</v>
      </c>
      <c r="N49" s="45">
        <v>1721.01</v>
      </c>
      <c r="O49" s="45">
        <v>809.48</v>
      </c>
      <c r="P49" s="45">
        <v>2058.91</v>
      </c>
      <c r="Q49" s="45">
        <v>5.59</v>
      </c>
      <c r="R49" s="45">
        <v>228.34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21510.459999999995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628.46</v>
      </c>
      <c r="C53" s="44">
        <v>214.5</v>
      </c>
      <c r="D53" s="44">
        <v>138.02000000000001</v>
      </c>
      <c r="E53" s="44">
        <v>268.69</v>
      </c>
      <c r="F53" s="44"/>
      <c r="G53" s="44">
        <v>458.1</v>
      </c>
      <c r="H53" s="44">
        <v>140.61000000000001</v>
      </c>
      <c r="I53" s="44">
        <v>544.63</v>
      </c>
      <c r="J53" s="44"/>
      <c r="K53" s="44"/>
      <c r="L53" s="44"/>
      <c r="M53" s="45"/>
      <c r="N53" s="45"/>
      <c r="O53" s="45"/>
      <c r="P53" s="45"/>
      <c r="Q53" s="45"/>
      <c r="R53" s="45">
        <v>38.79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2431.8000000000002</v>
      </c>
    </row>
    <row r="54" spans="1:34" x14ac:dyDescent="0.25">
      <c r="A54" s="17" t="s">
        <v>114</v>
      </c>
      <c r="B54" s="44">
        <v>16.260000000000002</v>
      </c>
      <c r="C54" s="44">
        <v>4.62</v>
      </c>
      <c r="D54" s="44"/>
      <c r="E54" s="44"/>
      <c r="F54" s="44"/>
      <c r="G54" s="44"/>
      <c r="H54" s="44"/>
      <c r="I54" s="44"/>
      <c r="J54" s="44"/>
      <c r="K54" s="44"/>
      <c r="L54" s="44"/>
      <c r="M54" s="45">
        <v>94.94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115.82</v>
      </c>
    </row>
    <row r="55" spans="1:34" x14ac:dyDescent="0.25">
      <c r="A55" s="17" t="s">
        <v>52</v>
      </c>
      <c r="B55" s="44">
        <v>1212.31</v>
      </c>
      <c r="C55" s="44"/>
      <c r="D55" s="44">
        <v>20.13</v>
      </c>
      <c r="E55" s="44"/>
      <c r="F55" s="44"/>
      <c r="G55" s="44">
        <v>325.91000000000003</v>
      </c>
      <c r="H55" s="44"/>
      <c r="I55" s="44"/>
      <c r="J55" s="44">
        <v>46.73</v>
      </c>
      <c r="K55" s="44"/>
      <c r="L55" s="44"/>
      <c r="M55" s="45">
        <v>100.02</v>
      </c>
      <c r="N55" s="45">
        <v>56.13</v>
      </c>
      <c r="O55" s="45">
        <v>56.23</v>
      </c>
      <c r="P55" s="45">
        <v>239.9</v>
      </c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2057.36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4341.2934999999998</v>
      </c>
      <c r="C64" s="53">
        <f t="shared" ref="C64:AG64" si="61">+C15+C23+C31+C39+C47+C48+C49+C50+C51+C52+C53+C54+C55+C56+C57+C58+C59+C60+C61+C62+C63</f>
        <v>2864.6909999999998</v>
      </c>
      <c r="D64" s="53">
        <f t="shared" si="61"/>
        <v>3071.4550000000004</v>
      </c>
      <c r="E64" s="53">
        <f t="shared" si="61"/>
        <v>3637.424</v>
      </c>
      <c r="F64" s="53">
        <f t="shared" si="61"/>
        <v>408.3</v>
      </c>
      <c r="G64" s="53">
        <f t="shared" si="61"/>
        <v>5164.32</v>
      </c>
      <c r="H64" s="53">
        <f t="shared" si="61"/>
        <v>4091.8900000000003</v>
      </c>
      <c r="I64" s="53">
        <f t="shared" si="61"/>
        <v>3266.6530000000002</v>
      </c>
      <c r="J64" s="53">
        <f t="shared" si="61"/>
        <v>3006.7599999999998</v>
      </c>
      <c r="K64" s="53">
        <f t="shared" si="61"/>
        <v>4766.5664999999999</v>
      </c>
      <c r="L64" s="53">
        <f t="shared" si="61"/>
        <v>202.81</v>
      </c>
      <c r="M64" s="53">
        <f t="shared" si="61"/>
        <v>2646.93</v>
      </c>
      <c r="N64" s="53">
        <f t="shared" si="61"/>
        <v>1804.64</v>
      </c>
      <c r="O64" s="53">
        <f t="shared" si="61"/>
        <v>872.01</v>
      </c>
      <c r="P64" s="53">
        <f t="shared" si="61"/>
        <v>2336.81</v>
      </c>
      <c r="Q64" s="53">
        <f t="shared" si="61"/>
        <v>5.59</v>
      </c>
      <c r="R64" s="53">
        <f t="shared" si="61"/>
        <v>458.43900000000002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42946.581999999988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N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D</v>
      </c>
      <c r="M66" s="55" t="str">
        <f t="shared" si="62"/>
        <v>CAJA 6 N</v>
      </c>
      <c r="N66" s="55" t="str">
        <f t="shared" si="62"/>
        <v>CAJA 7 N</v>
      </c>
      <c r="O66" s="55" t="str">
        <f t="shared" si="62"/>
        <v>CAJA 8 N</v>
      </c>
      <c r="P66" s="55" t="str">
        <f t="shared" si="62"/>
        <v>CAJA 9 N</v>
      </c>
      <c r="Q66" s="55" t="str">
        <f t="shared" si="62"/>
        <v>CAJA 12 N</v>
      </c>
      <c r="R66" s="55" t="str">
        <f t="shared" si="62"/>
        <v>CAJA 14 N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4340.87</v>
      </c>
      <c r="C67" s="57">
        <f t="shared" ref="C67:L67" si="63">C12</f>
        <v>2869.04</v>
      </c>
      <c r="D67" s="57">
        <f t="shared" si="63"/>
        <v>3071.37</v>
      </c>
      <c r="E67" s="57">
        <f t="shared" si="63"/>
        <v>3641.61</v>
      </c>
      <c r="F67" s="57">
        <f t="shared" si="63"/>
        <v>398.18</v>
      </c>
      <c r="G67" s="57">
        <f t="shared" si="63"/>
        <v>5164.74</v>
      </c>
      <c r="H67" s="57">
        <f t="shared" si="63"/>
        <v>4073.33</v>
      </c>
      <c r="I67" s="57">
        <f t="shared" si="63"/>
        <v>3263.35</v>
      </c>
      <c r="J67" s="57">
        <f t="shared" si="63"/>
        <v>2998.53</v>
      </c>
      <c r="K67" s="57">
        <f t="shared" si="63"/>
        <v>4742.2299999999996</v>
      </c>
      <c r="L67" s="57">
        <f t="shared" si="63"/>
        <v>202.81</v>
      </c>
      <c r="M67" s="57">
        <f t="shared" ref="M67:AG67" si="64">M12</f>
        <v>2646.17</v>
      </c>
      <c r="N67" s="57">
        <f t="shared" si="64"/>
        <v>1804.94</v>
      </c>
      <c r="O67" s="57">
        <f t="shared" si="64"/>
        <v>871.21</v>
      </c>
      <c r="P67" s="57">
        <f t="shared" si="64"/>
        <v>2337.83</v>
      </c>
      <c r="Q67" s="57">
        <f t="shared" si="64"/>
        <v>5.59</v>
      </c>
      <c r="R67" s="57">
        <f t="shared" si="64"/>
        <v>457.87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42889.67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4340.87</v>
      </c>
      <c r="C69" s="59">
        <f t="shared" ref="C69:L69" si="67">+C67+C68</f>
        <v>2869.04</v>
      </c>
      <c r="D69" s="59">
        <f t="shared" si="67"/>
        <v>3071.37</v>
      </c>
      <c r="E69" s="59">
        <f t="shared" si="67"/>
        <v>3641.61</v>
      </c>
      <c r="F69" s="59">
        <f t="shared" si="67"/>
        <v>398.18</v>
      </c>
      <c r="G69" s="59">
        <f t="shared" si="67"/>
        <v>5164.74</v>
      </c>
      <c r="H69" s="59">
        <f t="shared" si="67"/>
        <v>4073.33</v>
      </c>
      <c r="I69" s="59">
        <f t="shared" si="67"/>
        <v>3263.35</v>
      </c>
      <c r="J69" s="59">
        <f t="shared" si="67"/>
        <v>2998.53</v>
      </c>
      <c r="K69" s="59">
        <f t="shared" si="67"/>
        <v>4742.2299999999996</v>
      </c>
      <c r="L69" s="59">
        <f t="shared" si="67"/>
        <v>202.81</v>
      </c>
      <c r="M69" s="59">
        <f t="shared" ref="M69:AG69" si="68">+M67+M68</f>
        <v>2646.17</v>
      </c>
      <c r="N69" s="59">
        <f t="shared" si="68"/>
        <v>1804.94</v>
      </c>
      <c r="O69" s="59">
        <f t="shared" si="68"/>
        <v>871.21</v>
      </c>
      <c r="P69" s="59">
        <f t="shared" si="68"/>
        <v>2337.83</v>
      </c>
      <c r="Q69" s="59">
        <f t="shared" si="68"/>
        <v>5.59</v>
      </c>
      <c r="R69" s="59">
        <f t="shared" si="68"/>
        <v>457.87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42889.67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0.42349999999987631</v>
      </c>
      <c r="C70" s="57">
        <f t="shared" si="69"/>
        <v>-4.3490000000001601</v>
      </c>
      <c r="D70" s="57">
        <f t="shared" si="69"/>
        <v>8.5000000000491127E-2</v>
      </c>
      <c r="E70" s="57">
        <f t="shared" si="69"/>
        <v>-4.1860000000001492</v>
      </c>
      <c r="F70" s="57">
        <f t="shared" si="69"/>
        <v>10.120000000000005</v>
      </c>
      <c r="G70" s="57">
        <f t="shared" si="69"/>
        <v>-0.42000000000007276</v>
      </c>
      <c r="H70" s="57">
        <f t="shared" si="69"/>
        <v>18.5600000000004</v>
      </c>
      <c r="I70" s="57">
        <f t="shared" si="69"/>
        <v>3.3030000000003383</v>
      </c>
      <c r="J70" s="57">
        <f t="shared" si="69"/>
        <v>8.2299999999995634</v>
      </c>
      <c r="K70" s="57">
        <f t="shared" si="69"/>
        <v>24.336500000000342</v>
      </c>
      <c r="L70" s="57">
        <f t="shared" si="69"/>
        <v>0</v>
      </c>
      <c r="M70" s="57">
        <f t="shared" ref="M70:AG70" si="70">+M64-M69</f>
        <v>0.75999999999976353</v>
      </c>
      <c r="N70" s="57">
        <f t="shared" si="70"/>
        <v>-0.29999999999995453</v>
      </c>
      <c r="O70" s="57">
        <f t="shared" si="70"/>
        <v>0.79999999999995453</v>
      </c>
      <c r="P70" s="57">
        <f t="shared" si="70"/>
        <v>-1.0199999999999818</v>
      </c>
      <c r="Q70" s="57">
        <f t="shared" si="70"/>
        <v>0</v>
      </c>
      <c r="R70" s="57">
        <f t="shared" si="70"/>
        <v>0.56900000000001683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56.912000000000432</v>
      </c>
    </row>
    <row r="71" spans="1:34" ht="101.25" customHeight="1" x14ac:dyDescent="0.25">
      <c r="A71" s="77" t="s">
        <v>96</v>
      </c>
      <c r="B71" s="14"/>
      <c r="C71" s="14" t="s">
        <v>126</v>
      </c>
      <c r="D71" s="14"/>
      <c r="E71" s="14" t="s">
        <v>127</v>
      </c>
      <c r="F71" s="14" t="s">
        <v>128</v>
      </c>
      <c r="G71" s="14"/>
      <c r="H71" s="14" t="s">
        <v>129</v>
      </c>
      <c r="I71" s="14"/>
      <c r="J71" s="14" t="s">
        <v>130</v>
      </c>
      <c r="K71" s="14" t="s">
        <v>131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/>
    </row>
    <row r="9" spans="1:36" x14ac:dyDescent="0.25">
      <c r="A9" s="1" t="s">
        <v>22</v>
      </c>
      <c r="B9" s="24">
        <v>4.4400000000000004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67</v>
      </c>
      <c r="J11" s="5" t="s">
        <v>68</v>
      </c>
      <c r="K11" s="5" t="s">
        <v>69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2547.2800000000002</v>
      </c>
      <c r="C12" s="26">
        <v>3037.09</v>
      </c>
      <c r="D12" s="26">
        <v>1847.63</v>
      </c>
      <c r="E12" s="26">
        <v>2864.24</v>
      </c>
      <c r="F12" s="26">
        <v>603.39</v>
      </c>
      <c r="G12" s="26">
        <v>2229.04</v>
      </c>
      <c r="H12" s="26">
        <v>2220.9699999999998</v>
      </c>
      <c r="I12" s="26">
        <v>747.67</v>
      </c>
      <c r="J12" s="26">
        <v>859.89</v>
      </c>
      <c r="K12" s="26">
        <v>1177.77</v>
      </c>
      <c r="L12" s="26">
        <v>2183.87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20318.84</v>
      </c>
      <c r="AI12" s="26">
        <v>20116.349999999999</v>
      </c>
      <c r="AJ12" s="69">
        <f>+AI12-AH12</f>
        <v>-202.4900000000016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29</v>
      </c>
      <c r="C15" s="23">
        <v>1</v>
      </c>
      <c r="D15" s="23">
        <v>179.4</v>
      </c>
      <c r="E15" s="23">
        <v>44.5</v>
      </c>
      <c r="F15" s="23">
        <v>38</v>
      </c>
      <c r="G15" s="23">
        <v>100.5</v>
      </c>
      <c r="H15" s="23">
        <v>252</v>
      </c>
      <c r="I15" s="23">
        <v>21.5</v>
      </c>
      <c r="J15" s="23">
        <v>173.5</v>
      </c>
      <c r="K15" s="23">
        <v>14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853.4</v>
      </c>
    </row>
    <row r="16" spans="1:36" s="32" customFormat="1" x14ac:dyDescent="0.25">
      <c r="A16" s="30" t="s">
        <v>20</v>
      </c>
      <c r="B16" s="31">
        <v>127</v>
      </c>
      <c r="C16" s="31">
        <v>388</v>
      </c>
      <c r="D16" s="31">
        <v>124</v>
      </c>
      <c r="E16" s="31">
        <v>469</v>
      </c>
      <c r="F16" s="31">
        <v>0</v>
      </c>
      <c r="G16" s="31">
        <v>0</v>
      </c>
      <c r="H16" s="31">
        <v>0</v>
      </c>
      <c r="I16" s="31"/>
      <c r="J16" s="31"/>
      <c r="K16" s="31">
        <v>144</v>
      </c>
      <c r="L16" s="31">
        <v>354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1606</v>
      </c>
      <c r="AJ16" s="70"/>
    </row>
    <row r="17" spans="1:36" s="47" customFormat="1" x14ac:dyDescent="0.25">
      <c r="A17" s="46" t="s">
        <v>27</v>
      </c>
      <c r="B17" s="22">
        <f>B16*$B$8</f>
        <v>565.15</v>
      </c>
      <c r="C17" s="22">
        <f>C16*$B$8</f>
        <v>1726.6000000000001</v>
      </c>
      <c r="D17" s="22">
        <f t="shared" ref="D17:AG17" si="2">D16*$B$8</f>
        <v>551.80000000000007</v>
      </c>
      <c r="E17" s="22">
        <f t="shared" si="2"/>
        <v>2087.0500000000002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640.80000000000007</v>
      </c>
      <c r="L17" s="22">
        <f t="shared" si="2"/>
        <v>1575.3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7146.7000000000007</v>
      </c>
    </row>
    <row r="18" spans="1:36" s="32" customFormat="1" x14ac:dyDescent="0.25">
      <c r="A18" s="30" t="s">
        <v>23</v>
      </c>
      <c r="B18" s="33">
        <v>20</v>
      </c>
      <c r="C18" s="33"/>
      <c r="D18" s="33">
        <v>5</v>
      </c>
      <c r="E18" s="33"/>
      <c r="F18" s="33"/>
      <c r="G18" s="33"/>
      <c r="H18" s="33"/>
      <c r="I18" s="33"/>
      <c r="J18" s="33"/>
      <c r="K18" s="33">
        <v>18</v>
      </c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43</v>
      </c>
      <c r="AJ18" s="70"/>
    </row>
    <row r="19" spans="1:36" s="47" customFormat="1" x14ac:dyDescent="0.25">
      <c r="A19" s="46" t="s">
        <v>27</v>
      </c>
      <c r="B19" s="22">
        <f>B18*$B$9</f>
        <v>88.800000000000011</v>
      </c>
      <c r="C19" s="22">
        <f t="shared" ref="C19:AG19" si="3">C18*$B$9</f>
        <v>0</v>
      </c>
      <c r="D19" s="22">
        <f t="shared" si="3"/>
        <v>22.200000000000003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79.92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190.92000000000002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147</v>
      </c>
      <c r="C22" s="20">
        <f t="shared" ref="C22:AG23" si="5">+C16+C18+C20</f>
        <v>388</v>
      </c>
      <c r="D22" s="20">
        <f t="shared" si="5"/>
        <v>129</v>
      </c>
      <c r="E22" s="20">
        <f t="shared" si="5"/>
        <v>469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162</v>
      </c>
      <c r="L22" s="20">
        <f t="shared" si="5"/>
        <v>354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1649</v>
      </c>
    </row>
    <row r="23" spans="1:36" s="47" customFormat="1" x14ac:dyDescent="0.25">
      <c r="A23" s="48" t="s">
        <v>26</v>
      </c>
      <c r="B23" s="19">
        <f>+B17+B19+B21</f>
        <v>653.95000000000005</v>
      </c>
      <c r="C23" s="19">
        <f t="shared" si="5"/>
        <v>1726.6000000000001</v>
      </c>
      <c r="D23" s="19">
        <f t="shared" si="5"/>
        <v>574.00000000000011</v>
      </c>
      <c r="E23" s="19">
        <f t="shared" si="5"/>
        <v>2087.0500000000002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720.72</v>
      </c>
      <c r="L23" s="19">
        <f t="shared" si="5"/>
        <v>1575.3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7337.6200000000008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>
        <v>12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53.400000000000006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53.400000000000006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12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53.400000000000006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53.400000000000006</v>
      </c>
    </row>
    <row r="40" spans="1:34" x14ac:dyDescent="0.25">
      <c r="A40" s="13" t="s">
        <v>43</v>
      </c>
      <c r="B40" s="36"/>
      <c r="C40" s="36">
        <v>17.64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17.64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78.498000000000005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78.498000000000005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17.64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17.64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78.498000000000005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78.498000000000005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1061.71</v>
      </c>
      <c r="C49" s="44">
        <v>884.45</v>
      </c>
      <c r="D49" s="44">
        <v>891.96</v>
      </c>
      <c r="E49" s="44">
        <v>503.44</v>
      </c>
      <c r="F49" s="44">
        <v>508.71</v>
      </c>
      <c r="G49" s="44">
        <v>1448.98</v>
      </c>
      <c r="H49" s="44">
        <v>0</v>
      </c>
      <c r="I49" s="44">
        <v>685.14</v>
      </c>
      <c r="J49" s="44">
        <v>678.35</v>
      </c>
      <c r="K49" s="44">
        <v>386.07</v>
      </c>
      <c r="L49" s="44">
        <v>363.33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7412.14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525.82000000000005</v>
      </c>
      <c r="C52" s="44"/>
      <c r="D52" s="44"/>
      <c r="E52" s="44"/>
      <c r="F52" s="44"/>
      <c r="G52" s="44"/>
      <c r="H52" s="44">
        <v>1430.11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1955.9299999999998</v>
      </c>
    </row>
    <row r="53" spans="1:34" x14ac:dyDescent="0.25">
      <c r="A53" s="17" t="s">
        <v>18</v>
      </c>
      <c r="B53" s="44">
        <v>208.64</v>
      </c>
      <c r="C53" s="44">
        <v>307.62</v>
      </c>
      <c r="D53" s="44">
        <v>159</v>
      </c>
      <c r="E53" s="44">
        <v>229.52</v>
      </c>
      <c r="F53" s="44">
        <v>53.78</v>
      </c>
      <c r="G53" s="44">
        <v>598.74</v>
      </c>
      <c r="H53" s="44">
        <v>427.35</v>
      </c>
      <c r="I53" s="44"/>
      <c r="J53" s="44"/>
      <c r="K53" s="44">
        <v>69.040000000000006</v>
      </c>
      <c r="L53" s="44">
        <v>258.93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2312.62</v>
      </c>
    </row>
    <row r="54" spans="1:34" x14ac:dyDescent="0.25">
      <c r="A54" s="17" t="s">
        <v>114</v>
      </c>
      <c r="B54" s="44"/>
      <c r="C54" s="44">
        <v>33.03</v>
      </c>
      <c r="D54" s="44"/>
      <c r="E54" s="44"/>
      <c r="F54" s="44"/>
      <c r="G54" s="44">
        <v>16</v>
      </c>
      <c r="H54" s="44">
        <v>20.03</v>
      </c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69.06</v>
      </c>
    </row>
    <row r="55" spans="1:34" x14ac:dyDescent="0.25">
      <c r="A55" s="17" t="s">
        <v>52</v>
      </c>
      <c r="B55" s="44">
        <v>8.65</v>
      </c>
      <c r="C55" s="44">
        <v>9.98</v>
      </c>
      <c r="D55" s="44">
        <v>43.3</v>
      </c>
      <c r="E55" s="44">
        <v>6.68</v>
      </c>
      <c r="F55" s="44">
        <v>3.41</v>
      </c>
      <c r="G55" s="44">
        <v>66.73</v>
      </c>
      <c r="H55" s="44"/>
      <c r="I55" s="44">
        <v>41.47</v>
      </c>
      <c r="J55" s="44">
        <v>9.3000000000000007</v>
      </c>
      <c r="K55" s="44">
        <v>8.99</v>
      </c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198.51000000000002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>
        <v>62.4</v>
      </c>
      <c r="C58" s="44"/>
      <c r="D58" s="44"/>
      <c r="E58" s="44"/>
      <c r="F58" s="44"/>
      <c r="G58" s="44"/>
      <c r="H58" s="44">
        <v>93.2</v>
      </c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155.6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2550.17</v>
      </c>
      <c r="C64" s="53">
        <f t="shared" ref="C64:AG64" si="21">+C15+C23+C31+C39+C47+C48+C49+C50+C51+C52+C53+C54+C55+C56+C57+C58+C59+C60+C61+C62+C63</f>
        <v>3041.1780000000003</v>
      </c>
      <c r="D64" s="53">
        <f t="shared" si="21"/>
        <v>1847.66</v>
      </c>
      <c r="E64" s="53">
        <f t="shared" si="21"/>
        <v>2871.19</v>
      </c>
      <c r="F64" s="53">
        <f t="shared" si="21"/>
        <v>603.9</v>
      </c>
      <c r="G64" s="53">
        <f t="shared" si="21"/>
        <v>2230.9500000000003</v>
      </c>
      <c r="H64" s="53">
        <f t="shared" si="21"/>
        <v>2222.69</v>
      </c>
      <c r="I64" s="53">
        <f t="shared" si="21"/>
        <v>748.11</v>
      </c>
      <c r="J64" s="53">
        <f t="shared" si="21"/>
        <v>861.15</v>
      </c>
      <c r="K64" s="53">
        <f t="shared" si="21"/>
        <v>1198.82</v>
      </c>
      <c r="L64" s="53">
        <f t="shared" si="21"/>
        <v>2250.96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20426.778000000002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8 D</v>
      </c>
      <c r="J66" s="55" t="str">
        <f t="shared" si="22"/>
        <v>CAJA 8 N</v>
      </c>
      <c r="K66" s="55" t="str">
        <f t="shared" si="22"/>
        <v>CAJA 9 D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2547.2800000000002</v>
      </c>
      <c r="C67" s="57">
        <f t="shared" ref="C67:L67" si="23">C12</f>
        <v>3037.09</v>
      </c>
      <c r="D67" s="57">
        <f t="shared" si="23"/>
        <v>1847.63</v>
      </c>
      <c r="E67" s="57">
        <f t="shared" si="23"/>
        <v>2864.24</v>
      </c>
      <c r="F67" s="57">
        <f t="shared" si="23"/>
        <v>603.39</v>
      </c>
      <c r="G67" s="57">
        <f t="shared" si="23"/>
        <v>2229.04</v>
      </c>
      <c r="H67" s="57">
        <f t="shared" si="23"/>
        <v>2220.9699999999998</v>
      </c>
      <c r="I67" s="57">
        <f t="shared" si="23"/>
        <v>747.67</v>
      </c>
      <c r="J67" s="57">
        <f t="shared" si="23"/>
        <v>859.89</v>
      </c>
      <c r="K67" s="57">
        <f t="shared" si="23"/>
        <v>1177.77</v>
      </c>
      <c r="L67" s="57">
        <f t="shared" si="23"/>
        <v>2183.87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20318.84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2547.2800000000002</v>
      </c>
      <c r="C69" s="59">
        <f t="shared" ref="C69:AG69" si="25">+C67+C68</f>
        <v>3037.09</v>
      </c>
      <c r="D69" s="59">
        <f t="shared" si="25"/>
        <v>1847.63</v>
      </c>
      <c r="E69" s="59">
        <f t="shared" si="25"/>
        <v>2864.24</v>
      </c>
      <c r="F69" s="59">
        <f t="shared" si="25"/>
        <v>603.39</v>
      </c>
      <c r="G69" s="59">
        <f t="shared" si="25"/>
        <v>2229.04</v>
      </c>
      <c r="H69" s="59">
        <f t="shared" si="25"/>
        <v>2220.9699999999998</v>
      </c>
      <c r="I69" s="59">
        <f t="shared" si="25"/>
        <v>747.67</v>
      </c>
      <c r="J69" s="59">
        <f t="shared" si="25"/>
        <v>859.89</v>
      </c>
      <c r="K69" s="59">
        <f t="shared" si="25"/>
        <v>1177.77</v>
      </c>
      <c r="L69" s="59">
        <f t="shared" si="25"/>
        <v>2183.87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20318.84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2.8899999999998727</v>
      </c>
      <c r="C70" s="57">
        <f t="shared" si="26"/>
        <v>4.0880000000001928</v>
      </c>
      <c r="D70" s="57">
        <f t="shared" si="26"/>
        <v>2.9999999999972715E-2</v>
      </c>
      <c r="E70" s="57">
        <f t="shared" si="26"/>
        <v>6.9500000000002728</v>
      </c>
      <c r="F70" s="57">
        <f t="shared" si="26"/>
        <v>0.50999999999999091</v>
      </c>
      <c r="G70" s="57">
        <f t="shared" si="26"/>
        <v>1.9100000000003092</v>
      </c>
      <c r="H70" s="57">
        <f t="shared" si="26"/>
        <v>1.7200000000002547</v>
      </c>
      <c r="I70" s="57">
        <f t="shared" si="26"/>
        <v>0.44000000000005457</v>
      </c>
      <c r="J70" s="57">
        <f t="shared" si="26"/>
        <v>1.2599999999999909</v>
      </c>
      <c r="K70" s="57">
        <f t="shared" si="26"/>
        <v>21.049999999999955</v>
      </c>
      <c r="L70" s="57">
        <f t="shared" si="26"/>
        <v>67.090000000000146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107.93800000000101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123</v>
      </c>
      <c r="F71" s="14"/>
      <c r="G71" s="14"/>
      <c r="H71" s="14"/>
      <c r="I71" s="14"/>
      <c r="J71" s="14"/>
      <c r="K71" s="14" t="s">
        <v>124</v>
      </c>
      <c r="L71" s="14" t="s">
        <v>125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D24" sqref="D2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/>
    </row>
    <row r="9" spans="1:36" x14ac:dyDescent="0.25">
      <c r="A9" s="1" t="s">
        <v>22</v>
      </c>
      <c r="B9" s="24">
        <v>4.4400000000000004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436.08</v>
      </c>
      <c r="C12" s="26">
        <v>2723.25</v>
      </c>
      <c r="D12" s="26">
        <v>1253.01</v>
      </c>
      <c r="E12" s="26">
        <v>299.33999999999997</v>
      </c>
      <c r="F12" s="26">
        <v>404.68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5116.3600000000006</v>
      </c>
      <c r="AI12" s="26">
        <v>5116.3599999999997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12.7</v>
      </c>
      <c r="C15" s="23">
        <v>96.7</v>
      </c>
      <c r="D15" s="23">
        <v>198</v>
      </c>
      <c r="E15" s="23">
        <v>7.5</v>
      </c>
      <c r="F15" s="23">
        <v>12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326.89999999999998</v>
      </c>
    </row>
    <row r="16" spans="1:36" s="32" customFormat="1" x14ac:dyDescent="0.25">
      <c r="A16" s="30" t="s">
        <v>20</v>
      </c>
      <c r="B16" s="31">
        <v>13</v>
      </c>
      <c r="C16" s="31">
        <v>315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328</v>
      </c>
      <c r="AJ16" s="70"/>
    </row>
    <row r="17" spans="1:36" s="47" customFormat="1" x14ac:dyDescent="0.25">
      <c r="A17" s="46" t="s">
        <v>27</v>
      </c>
      <c r="B17" s="22">
        <f>B16*$B$8</f>
        <v>57.85</v>
      </c>
      <c r="C17" s="22">
        <f>C16*$B$8</f>
        <v>1401.75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1459.6</v>
      </c>
    </row>
    <row r="18" spans="1:36" s="32" customFormat="1" x14ac:dyDescent="0.25">
      <c r="A18" s="30" t="s">
        <v>23</v>
      </c>
      <c r="B18" s="33">
        <v>11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11</v>
      </c>
      <c r="AJ18" s="70"/>
    </row>
    <row r="19" spans="1:36" s="47" customFormat="1" x14ac:dyDescent="0.25">
      <c r="A19" s="46" t="s">
        <v>27</v>
      </c>
      <c r="B19" s="22">
        <f>B18*$B$9</f>
        <v>48.84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48.84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</v>
      </c>
      <c r="C22" s="20">
        <f t="shared" ref="C22:AG23" si="5">+C16+C18+C20</f>
        <v>315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339</v>
      </c>
    </row>
    <row r="23" spans="1:36" s="47" customFormat="1" x14ac:dyDescent="0.25">
      <c r="A23" s="48" t="s">
        <v>26</v>
      </c>
      <c r="B23" s="19">
        <f>+B17+B19+B21</f>
        <v>106.69</v>
      </c>
      <c r="C23" s="19">
        <f t="shared" si="5"/>
        <v>1401.75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1508.44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212.77</v>
      </c>
      <c r="C49" s="44">
        <v>856.22</v>
      </c>
      <c r="D49" s="44">
        <v>935.8</v>
      </c>
      <c r="E49" s="44">
        <v>144.63999999999999</v>
      </c>
      <c r="F49" s="44">
        <v>198.72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2348.1499999999996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97.73</v>
      </c>
      <c r="C53" s="44">
        <v>288.72000000000003</v>
      </c>
      <c r="D53" s="44">
        <v>120.38</v>
      </c>
      <c r="E53" s="44">
        <v>111.33</v>
      </c>
      <c r="F53" s="44">
        <v>124.54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742.7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8.01</v>
      </c>
      <c r="C55" s="44">
        <v>81.599999999999994</v>
      </c>
      <c r="D55" s="44"/>
      <c r="E55" s="44">
        <v>36.229999999999997</v>
      </c>
      <c r="F55" s="44">
        <v>69.069999999999993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194.91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437.90000000000003</v>
      </c>
      <c r="C64" s="53">
        <f t="shared" ref="C64:AG64" si="21">+C15+C23+C31+C39+C47+C48+C49+C50+C51+C52+C53+C54+C55+C56+C57+C58+C59+C60+C61+C62+C63</f>
        <v>2724.9900000000002</v>
      </c>
      <c r="D64" s="53">
        <f t="shared" si="21"/>
        <v>1254.1799999999998</v>
      </c>
      <c r="E64" s="53">
        <f t="shared" si="21"/>
        <v>299.7</v>
      </c>
      <c r="F64" s="53">
        <f t="shared" si="21"/>
        <v>404.33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5121.0999999999995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436.08</v>
      </c>
      <c r="C67" s="57">
        <f t="shared" ref="C67:L67" si="23">C12</f>
        <v>2723.25</v>
      </c>
      <c r="D67" s="57">
        <f t="shared" si="23"/>
        <v>1253.01</v>
      </c>
      <c r="E67" s="57">
        <f t="shared" si="23"/>
        <v>299.33999999999997</v>
      </c>
      <c r="F67" s="57">
        <f t="shared" si="23"/>
        <v>404.68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5116.3600000000006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436.08</v>
      </c>
      <c r="C69" s="59">
        <f t="shared" ref="C69:AG69" si="25">+C67+C68</f>
        <v>2723.25</v>
      </c>
      <c r="D69" s="59">
        <f t="shared" si="25"/>
        <v>1253.01</v>
      </c>
      <c r="E69" s="59">
        <f t="shared" si="25"/>
        <v>299.33999999999997</v>
      </c>
      <c r="F69" s="59">
        <f t="shared" si="25"/>
        <v>404.68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5116.3600000000006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1.82000000000005</v>
      </c>
      <c r="C70" s="57">
        <f t="shared" si="26"/>
        <v>1.7400000000002365</v>
      </c>
      <c r="D70" s="57">
        <f t="shared" si="26"/>
        <v>1.1699999999998454</v>
      </c>
      <c r="E70" s="57">
        <f t="shared" si="26"/>
        <v>0.36000000000001364</v>
      </c>
      <c r="F70" s="57">
        <f t="shared" si="26"/>
        <v>-0.35000000000002274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4.7400000000001228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95"/>
  <sheetViews>
    <sheetView tabSelected="1"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AE12" sqref="AE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/>
    </row>
    <row r="9" spans="1:36" x14ac:dyDescent="0.25">
      <c r="A9" s="1" t="s">
        <v>22</v>
      </c>
      <c r="B9" s="24">
        <v>4.4400000000000004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58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2848.36</v>
      </c>
      <c r="C12" s="26">
        <v>2425.09</v>
      </c>
      <c r="D12" s="26">
        <v>1566.68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6840.130000000001</v>
      </c>
      <c r="AI12" s="26">
        <v>6804.68</v>
      </c>
      <c r="AJ12" s="69">
        <f>+AI12-AH12</f>
        <v>-35.450000000000728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297.8</v>
      </c>
      <c r="C15" s="23">
        <v>136.5</v>
      </c>
      <c r="D15" s="23">
        <v>215.1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649.4</v>
      </c>
    </row>
    <row r="16" spans="1:36" s="32" customFormat="1" x14ac:dyDescent="0.25">
      <c r="A16" s="30" t="s">
        <v>20</v>
      </c>
      <c r="B16" s="31">
        <v>112</v>
      </c>
      <c r="C16" s="31">
        <v>127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239</v>
      </c>
      <c r="AJ16" s="70"/>
    </row>
    <row r="17" spans="1:36" s="47" customFormat="1" x14ac:dyDescent="0.25">
      <c r="A17" s="46" t="s">
        <v>27</v>
      </c>
      <c r="B17" s="22">
        <f>B16*$B$8</f>
        <v>498.40000000000003</v>
      </c>
      <c r="C17" s="22">
        <f>C16*$B$8</f>
        <v>565.15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1063.55</v>
      </c>
    </row>
    <row r="18" spans="1:36" s="32" customFormat="1" x14ac:dyDescent="0.25">
      <c r="A18" s="30" t="s">
        <v>23</v>
      </c>
      <c r="B18" s="33">
        <v>1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</v>
      </c>
      <c r="AJ18" s="70"/>
    </row>
    <row r="19" spans="1:36" s="47" customFormat="1" x14ac:dyDescent="0.25">
      <c r="A19" s="46" t="s">
        <v>27</v>
      </c>
      <c r="B19" s="22">
        <f>B18*$B$9</f>
        <v>4.4400000000000004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4.4400000000000004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113</v>
      </c>
      <c r="C22" s="20">
        <f t="shared" ref="C22:AG23" si="5">+C16+C18+C20</f>
        <v>127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240</v>
      </c>
    </row>
    <row r="23" spans="1:36" s="47" customFormat="1" x14ac:dyDescent="0.25">
      <c r="A23" s="48" t="s">
        <v>26</v>
      </c>
      <c r="B23" s="19">
        <f>+B17+B19+B21</f>
        <v>502.84000000000003</v>
      </c>
      <c r="C23" s="19">
        <f t="shared" si="5"/>
        <v>565.15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1067.99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50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50</v>
      </c>
    </row>
    <row r="33" spans="1:34" s="47" customFormat="1" x14ac:dyDescent="0.25">
      <c r="A33" s="46" t="s">
        <v>35</v>
      </c>
      <c r="B33" s="22">
        <f>B32*$B$8</f>
        <v>222.5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222.5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50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50</v>
      </c>
    </row>
    <row r="39" spans="1:34" s="47" customFormat="1" x14ac:dyDescent="0.25">
      <c r="A39" s="48" t="s">
        <v>42</v>
      </c>
      <c r="B39" s="19">
        <f>+B33+B35+B37</f>
        <v>222.5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222.5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1102.54</v>
      </c>
      <c r="C49" s="44">
        <v>1161.6600000000001</v>
      </c>
      <c r="D49" s="44">
        <v>829.11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3093.31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686.58</v>
      </c>
      <c r="C53" s="44">
        <v>555.04999999999995</v>
      </c>
      <c r="D53" s="44">
        <v>523.44000000000005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1765.0700000000002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38.53</v>
      </c>
      <c r="C55" s="44">
        <v>8.8699999999999992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47.4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2850.7900000000004</v>
      </c>
      <c r="C64" s="53">
        <f t="shared" ref="C64:AG64" si="21">+C15+C23+C31+C39+C47+C48+C49+C50+C51+C52+C53+C54+C55+C56+C57+C58+C59+C60+C61+C62+C63</f>
        <v>2427.2299999999996</v>
      </c>
      <c r="D64" s="53">
        <f t="shared" si="21"/>
        <v>1567.65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6845.67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N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2848.36</v>
      </c>
      <c r="C67" s="57">
        <f t="shared" ref="C67:L67" si="23">C12</f>
        <v>2425.09</v>
      </c>
      <c r="D67" s="57">
        <f t="shared" si="23"/>
        <v>1566.68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6840.130000000001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2848.36</v>
      </c>
      <c r="C69" s="59">
        <f t="shared" ref="C69:AG69" si="25">+C67+C68</f>
        <v>2425.09</v>
      </c>
      <c r="D69" s="59">
        <f t="shared" si="25"/>
        <v>1566.68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6840.130000000001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2.430000000000291</v>
      </c>
      <c r="C70" s="57">
        <f t="shared" si="26"/>
        <v>2.1399999999994179</v>
      </c>
      <c r="D70" s="57">
        <f t="shared" si="26"/>
        <v>0.97000000000002728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5.5399999999997362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5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H69" sqref="AH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/>
    </row>
    <row r="9" spans="1:36" x14ac:dyDescent="0.25">
      <c r="A9" s="1" t="s">
        <v>22</v>
      </c>
      <c r="B9" s="24">
        <v>4.4400000000000004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1141.17</v>
      </c>
      <c r="C12" s="26">
        <v>1145.5899999999999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2286.7600000000002</v>
      </c>
      <c r="AI12" s="26">
        <v>2276.64</v>
      </c>
      <c r="AJ12" s="69">
        <f>+AI12-AH12</f>
        <v>-10.120000000000346</v>
      </c>
    </row>
    <row r="13" spans="1:36" ht="19.5" customHeight="1" x14ac:dyDescent="0.25">
      <c r="A13" s="25" t="s">
        <v>117</v>
      </c>
      <c r="B13" s="26">
        <v>12</v>
      </c>
      <c r="C13" s="26">
        <v>12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24</v>
      </c>
      <c r="AI13" s="26"/>
      <c r="AJ13" s="69">
        <f>+AI13-AH13</f>
        <v>-24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</v>
      </c>
      <c r="C15" s="23">
        <v>37.5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41.5</v>
      </c>
    </row>
    <row r="16" spans="1:36" s="32" customFormat="1" x14ac:dyDescent="0.25">
      <c r="A16" s="30" t="s">
        <v>20</v>
      </c>
      <c r="B16" s="31">
        <v>131</v>
      </c>
      <c r="C16" s="31">
        <v>74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205</v>
      </c>
      <c r="AJ16" s="70"/>
    </row>
    <row r="17" spans="1:36" s="47" customFormat="1" x14ac:dyDescent="0.25">
      <c r="A17" s="46" t="s">
        <v>27</v>
      </c>
      <c r="B17" s="22">
        <f>B16*$B$8</f>
        <v>582.95000000000005</v>
      </c>
      <c r="C17" s="22">
        <f>C16*$B$8</f>
        <v>329.3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912.25</v>
      </c>
    </row>
    <row r="18" spans="1:36" s="32" customFormat="1" x14ac:dyDescent="0.25">
      <c r="A18" s="30" t="s">
        <v>23</v>
      </c>
      <c r="B18" s="33">
        <v>2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</v>
      </c>
      <c r="AJ18" s="70"/>
    </row>
    <row r="19" spans="1:36" s="47" customFormat="1" x14ac:dyDescent="0.25">
      <c r="A19" s="46" t="s">
        <v>27</v>
      </c>
      <c r="B19" s="22">
        <f>B18*$B$9</f>
        <v>8.8800000000000008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8.8800000000000008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133</v>
      </c>
      <c r="C22" s="20">
        <f t="shared" ref="C22:AG23" si="5">+C16+C18+C20</f>
        <v>74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207</v>
      </c>
    </row>
    <row r="23" spans="1:36" s="47" customFormat="1" x14ac:dyDescent="0.25">
      <c r="A23" s="48" t="s">
        <v>26</v>
      </c>
      <c r="B23" s="19">
        <f>+B17+B19+B21</f>
        <v>591.83000000000004</v>
      </c>
      <c r="C23" s="19">
        <f t="shared" si="5"/>
        <v>329.3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921.13000000000011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4.28</v>
      </c>
      <c r="C40" s="36">
        <v>16.21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20.490000000000002</v>
      </c>
    </row>
    <row r="41" spans="1:34" s="47" customFormat="1" x14ac:dyDescent="0.25">
      <c r="A41" s="46" t="s">
        <v>44</v>
      </c>
      <c r="B41" s="22">
        <f>B40*$B$8</f>
        <v>19.046000000000003</v>
      </c>
      <c r="C41" s="22">
        <f t="shared" ref="C41:AG41" si="16">C40*$B$8</f>
        <v>72.134500000000003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91.180500000000009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4.28</v>
      </c>
      <c r="C46" s="20">
        <f t="shared" ref="C46:AG47" si="19">+C40+C42+C44</f>
        <v>16.21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20.490000000000002</v>
      </c>
    </row>
    <row r="47" spans="1:34" s="47" customFormat="1" x14ac:dyDescent="0.25">
      <c r="A47" s="48" t="s">
        <v>48</v>
      </c>
      <c r="B47" s="19">
        <f>+B41+B43+B45</f>
        <v>19.046000000000003</v>
      </c>
      <c r="C47" s="19">
        <f t="shared" si="19"/>
        <v>72.134500000000003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91.180500000000009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516.99</v>
      </c>
      <c r="C49" s="44">
        <v>543.86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1060.8499999999999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22.9</v>
      </c>
      <c r="C53" s="44">
        <v>65.08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87.97999999999999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111.7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111.7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1154.7660000000001</v>
      </c>
      <c r="C64" s="53">
        <f t="shared" ref="C64:AG64" si="21">+C15+C23+C31+C39+C47+C48+C49+C50+C51+C52+C53+C54+C55+C56+C57+C58+C59+C60+C61+C62+C63</f>
        <v>1159.5744999999999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2314.3405000000002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1141.17</v>
      </c>
      <c r="C67" s="57">
        <f t="shared" ref="C67:L67" si="23">C12</f>
        <v>1145.5899999999999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2286.7600000000002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24</v>
      </c>
    </row>
    <row r="69" spans="1:34" s="47" customFormat="1" x14ac:dyDescent="0.25">
      <c r="A69" s="58" t="s">
        <v>94</v>
      </c>
      <c r="B69" s="59">
        <f>+B67+B68</f>
        <v>1153.17</v>
      </c>
      <c r="C69" s="59">
        <f t="shared" ref="C69:AG69" si="25">+C67+C68</f>
        <v>1157.5899999999999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2310.7600000000002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1.5960000000000036</v>
      </c>
      <c r="C70" s="57">
        <f t="shared" si="26"/>
        <v>1.9845000000000255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3.5805000000000291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95"/>
  <sheetViews>
    <sheetView workbookViewId="0">
      <pane xSplit="1" ySplit="4" topLeftCell="AH58" activePane="bottomRight" state="frozen"/>
      <selection pane="topRight" activeCell="B1" sqref="B1"/>
      <selection pane="bottomLeft" activeCell="A5" sqref="A5"/>
      <selection pane="bottomRight" activeCell="AH73" sqref="AH7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>
        <v>0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223.14</v>
      </c>
      <c r="C12" s="26">
        <v>1356.2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1579.3400000000001</v>
      </c>
      <c r="AI12" s="26">
        <v>1579.34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</v>
      </c>
      <c r="C15" s="23">
        <v>17.5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27.5</v>
      </c>
    </row>
    <row r="16" spans="1:36" s="32" customFormat="1" x14ac:dyDescent="0.25">
      <c r="A16" s="30" t="s">
        <v>20</v>
      </c>
      <c r="B16" s="31">
        <v>9</v>
      </c>
      <c r="C16" s="31">
        <v>207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216</v>
      </c>
      <c r="AJ16" s="70"/>
    </row>
    <row r="17" spans="1:36" s="47" customFormat="1" x14ac:dyDescent="0.25">
      <c r="A17" s="46" t="s">
        <v>27</v>
      </c>
      <c r="B17" s="22">
        <f>B16*$B$8</f>
        <v>39.78</v>
      </c>
      <c r="C17" s="22">
        <f>C16*$B$8</f>
        <v>914.93999999999994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954.71999999999991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</v>
      </c>
      <c r="C22" s="20">
        <f t="shared" ref="C22:AG23" si="5">+C16+C18+C20</f>
        <v>207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216</v>
      </c>
    </row>
    <row r="23" spans="1:36" s="47" customFormat="1" x14ac:dyDescent="0.25">
      <c r="A23" s="48" t="s">
        <v>26</v>
      </c>
      <c r="B23" s="19">
        <f>+B17+B19+B21</f>
        <v>39.78</v>
      </c>
      <c r="C23" s="19">
        <f t="shared" si="5"/>
        <v>914.93999999999994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954.71999999999991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11.61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11.61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51.316199999999995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51.316199999999995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11.61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11.61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51.316199999999995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51.316199999999995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161.09</v>
      </c>
      <c r="C49" s="44">
        <v>314.98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476.07000000000005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13.43</v>
      </c>
      <c r="C53" s="44">
        <v>1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14.43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64.09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64.09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224.3</v>
      </c>
      <c r="C64" s="53">
        <f t="shared" ref="C64:AG64" si="21">+C15+C23+C31+C39+C47+C48+C49+C50+C51+C52+C53+C54+C55+C56+C57+C58+C59+C60+C61+C62+C63</f>
        <v>1363.8261999999997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1588.1261999999997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223.14</v>
      </c>
      <c r="C67" s="57">
        <f t="shared" ref="C67:L67" si="23">C12</f>
        <v>1356.2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1579.3400000000001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223.14</v>
      </c>
      <c r="C69" s="59">
        <f t="shared" ref="C69:AG69" si="25">+C67+C68</f>
        <v>1356.2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1579.3400000000001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1.160000000000025</v>
      </c>
      <c r="C70" s="57">
        <f t="shared" si="26"/>
        <v>7.6261999999996988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8.7861999999997238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95"/>
  <sheetViews>
    <sheetView workbookViewId="0">
      <pane xSplit="1" ySplit="4" topLeftCell="AF29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/>
    </row>
    <row r="9" spans="1:36" x14ac:dyDescent="0.25">
      <c r="A9" s="1" t="s">
        <v>22</v>
      </c>
      <c r="B9" s="24">
        <v>4.4400000000000004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54</v>
      </c>
      <c r="F11" s="5" t="s">
        <v>56</v>
      </c>
      <c r="G11" s="5" t="s">
        <v>58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657.8</v>
      </c>
      <c r="C12" s="26">
        <v>861.49</v>
      </c>
      <c r="D12" s="26">
        <v>1449.2</v>
      </c>
      <c r="E12" s="26">
        <v>1349.5</v>
      </c>
      <c r="F12" s="26">
        <v>1587.52</v>
      </c>
      <c r="G12" s="26">
        <v>2078.5100000000002</v>
      </c>
      <c r="H12" s="26">
        <v>993.85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8977.8700000000008</v>
      </c>
      <c r="AI12" s="26">
        <v>8897.33</v>
      </c>
      <c r="AJ12" s="69">
        <f>+AI12-AH12</f>
        <v>-80.540000000000873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74</v>
      </c>
      <c r="C15" s="23"/>
      <c r="D15" s="23">
        <v>301.5</v>
      </c>
      <c r="E15" s="23">
        <v>126.2</v>
      </c>
      <c r="F15" s="23">
        <v>581.5</v>
      </c>
      <c r="G15" s="23">
        <v>173</v>
      </c>
      <c r="H15" s="23">
        <v>146.5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1402.7</v>
      </c>
    </row>
    <row r="16" spans="1:36" s="32" customFormat="1" x14ac:dyDescent="0.25">
      <c r="A16" s="30" t="s">
        <v>20</v>
      </c>
      <c r="B16" s="31">
        <v>58</v>
      </c>
      <c r="C16" s="31">
        <v>80</v>
      </c>
      <c r="D16" s="31">
        <v>65</v>
      </c>
      <c r="E16" s="31">
        <v>144</v>
      </c>
      <c r="F16" s="31">
        <v>105</v>
      </c>
      <c r="G16" s="31">
        <v>175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627</v>
      </c>
      <c r="AJ16" s="70"/>
    </row>
    <row r="17" spans="1:36" s="47" customFormat="1" x14ac:dyDescent="0.25">
      <c r="A17" s="46" t="s">
        <v>27</v>
      </c>
      <c r="B17" s="22">
        <f>B16*$B$8</f>
        <v>258.10000000000002</v>
      </c>
      <c r="C17" s="22">
        <f>C16*$B$8</f>
        <v>356</v>
      </c>
      <c r="D17" s="22">
        <f t="shared" ref="D17:AG17" si="2">D16*$B$8</f>
        <v>289.25</v>
      </c>
      <c r="E17" s="22">
        <f t="shared" si="2"/>
        <v>640.80000000000007</v>
      </c>
      <c r="F17" s="22">
        <f t="shared" si="2"/>
        <v>467.25</v>
      </c>
      <c r="G17" s="22">
        <f t="shared" si="2"/>
        <v>778.75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2790.15</v>
      </c>
    </row>
    <row r="18" spans="1:36" s="32" customFormat="1" x14ac:dyDescent="0.25">
      <c r="A18" s="30" t="s">
        <v>23</v>
      </c>
      <c r="B18" s="33">
        <v>2</v>
      </c>
      <c r="C18" s="33"/>
      <c r="D18" s="33">
        <v>27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29</v>
      </c>
      <c r="AJ18" s="70"/>
    </row>
    <row r="19" spans="1:36" s="47" customFormat="1" x14ac:dyDescent="0.25">
      <c r="A19" s="46" t="s">
        <v>27</v>
      </c>
      <c r="B19" s="22">
        <f>B18*$B$9</f>
        <v>8.8800000000000008</v>
      </c>
      <c r="C19" s="22">
        <f t="shared" ref="C19:AG19" si="3">C18*$B$9</f>
        <v>0</v>
      </c>
      <c r="D19" s="22">
        <f t="shared" si="3"/>
        <v>119.88000000000001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128.76000000000002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60</v>
      </c>
      <c r="C22" s="20">
        <f t="shared" ref="C22:AG23" si="5">+C16+C18+C20</f>
        <v>80</v>
      </c>
      <c r="D22" s="20">
        <f t="shared" si="5"/>
        <v>92</v>
      </c>
      <c r="E22" s="20">
        <f t="shared" si="5"/>
        <v>144</v>
      </c>
      <c r="F22" s="20">
        <f t="shared" si="5"/>
        <v>105</v>
      </c>
      <c r="G22" s="20">
        <f t="shared" si="5"/>
        <v>175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656</v>
      </c>
    </row>
    <row r="23" spans="1:36" s="47" customFormat="1" x14ac:dyDescent="0.25">
      <c r="A23" s="48" t="s">
        <v>26</v>
      </c>
      <c r="B23" s="19">
        <f>+B17+B19+B21</f>
        <v>266.98</v>
      </c>
      <c r="C23" s="19">
        <f t="shared" si="5"/>
        <v>356</v>
      </c>
      <c r="D23" s="19">
        <f t="shared" si="5"/>
        <v>409.13</v>
      </c>
      <c r="E23" s="19">
        <f t="shared" si="5"/>
        <v>640.80000000000007</v>
      </c>
      <c r="F23" s="19">
        <f t="shared" si="5"/>
        <v>467.25</v>
      </c>
      <c r="G23" s="19">
        <f t="shared" si="5"/>
        <v>778.75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2918.9100000000003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232</v>
      </c>
      <c r="C49" s="44"/>
      <c r="D49" s="44"/>
      <c r="E49" s="44">
        <v>503.13</v>
      </c>
      <c r="F49" s="44"/>
      <c r="G49" s="44"/>
      <c r="H49" s="44">
        <v>848.11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1583.24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382.11</v>
      </c>
      <c r="D52" s="44">
        <v>657.85</v>
      </c>
      <c r="E52" s="44"/>
      <c r="F52" s="44">
        <v>488.01</v>
      </c>
      <c r="G52" s="44">
        <v>769.52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2297.4899999999998</v>
      </c>
    </row>
    <row r="53" spans="1:34" x14ac:dyDescent="0.25">
      <c r="A53" s="17" t="s">
        <v>18</v>
      </c>
      <c r="B53" s="44">
        <v>85.01</v>
      </c>
      <c r="C53" s="44">
        <v>135.52000000000001</v>
      </c>
      <c r="D53" s="44">
        <v>79.67</v>
      </c>
      <c r="E53" s="44">
        <v>56.72</v>
      </c>
      <c r="F53" s="44">
        <v>53.87</v>
      </c>
      <c r="G53" s="44">
        <v>358.71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769.5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25.66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25.66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>
        <v>1.86</v>
      </c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1.86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657.99</v>
      </c>
      <c r="C64" s="53">
        <f t="shared" ref="C64:AG64" si="21">+C15+C23+C31+C39+C47+C48+C49+C50+C51+C52+C53+C54+C55+C56+C57+C58+C59+C60+C61+C62+C63</f>
        <v>873.63</v>
      </c>
      <c r="D64" s="53">
        <f t="shared" si="21"/>
        <v>1448.15</v>
      </c>
      <c r="E64" s="53">
        <f t="shared" si="21"/>
        <v>1352.5100000000002</v>
      </c>
      <c r="F64" s="53">
        <f t="shared" si="21"/>
        <v>1590.6299999999999</v>
      </c>
      <c r="G64" s="53">
        <f t="shared" si="21"/>
        <v>2081.84</v>
      </c>
      <c r="H64" s="53">
        <f t="shared" si="21"/>
        <v>994.61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8999.36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1 N</v>
      </c>
      <c r="F66" s="55" t="str">
        <f t="shared" si="22"/>
        <v>CAJA 2 N</v>
      </c>
      <c r="G66" s="55" t="str">
        <f t="shared" si="22"/>
        <v>CAJA 3 N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657.8</v>
      </c>
      <c r="C67" s="57">
        <f t="shared" ref="C67:L67" si="23">C12</f>
        <v>861.49</v>
      </c>
      <c r="D67" s="57">
        <f t="shared" si="23"/>
        <v>1449.2</v>
      </c>
      <c r="E67" s="57">
        <f t="shared" si="23"/>
        <v>1349.5</v>
      </c>
      <c r="F67" s="57">
        <f t="shared" si="23"/>
        <v>1587.52</v>
      </c>
      <c r="G67" s="57">
        <f t="shared" si="23"/>
        <v>2078.5100000000002</v>
      </c>
      <c r="H67" s="57">
        <f t="shared" si="23"/>
        <v>993.85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8977.8700000000008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657.8</v>
      </c>
      <c r="C69" s="59">
        <f t="shared" ref="C69:AG69" si="25">+C67+C68</f>
        <v>861.49</v>
      </c>
      <c r="D69" s="59">
        <f t="shared" si="25"/>
        <v>1449.2</v>
      </c>
      <c r="E69" s="59">
        <f t="shared" si="25"/>
        <v>1349.5</v>
      </c>
      <c r="F69" s="59">
        <f t="shared" si="25"/>
        <v>1587.52</v>
      </c>
      <c r="G69" s="59">
        <f t="shared" si="25"/>
        <v>2078.5100000000002</v>
      </c>
      <c r="H69" s="59">
        <f t="shared" si="25"/>
        <v>993.85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8977.8700000000008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0.19000000000005457</v>
      </c>
      <c r="C70" s="57">
        <f t="shared" si="26"/>
        <v>12.139999999999986</v>
      </c>
      <c r="D70" s="57">
        <f t="shared" si="26"/>
        <v>-1.0499999999999545</v>
      </c>
      <c r="E70" s="57">
        <f t="shared" si="26"/>
        <v>3.0100000000002183</v>
      </c>
      <c r="F70" s="57">
        <f t="shared" si="26"/>
        <v>3.1099999999999</v>
      </c>
      <c r="G70" s="57">
        <f t="shared" si="26"/>
        <v>3.3299999999999272</v>
      </c>
      <c r="H70" s="57">
        <f t="shared" si="26"/>
        <v>0.75999999999999091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21.490000000000123</v>
      </c>
    </row>
    <row r="71" spans="1:34" ht="94.5" customHeight="1" x14ac:dyDescent="0.25">
      <c r="A71" s="77" t="s">
        <v>96</v>
      </c>
      <c r="B71" s="14"/>
      <c r="C71" s="14" t="s">
        <v>132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2022-04-29T18:05:32Z</dcterms:modified>
</cp:coreProperties>
</file>