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bookViews>
    <workbookView xWindow="0" yWindow="0" windowWidth="19200" windowHeight="1150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T39" i="40" s="1"/>
  <c r="U35" i="40"/>
  <c r="U39" i="40" s="1"/>
  <c r="V35" i="40"/>
  <c r="W35" i="40"/>
  <c r="X35" i="40"/>
  <c r="Y35" i="40"/>
  <c r="Z35" i="40"/>
  <c r="AA35" i="40"/>
  <c r="AA39" i="40" s="1"/>
  <c r="AB35" i="40"/>
  <c r="AB39" i="40" s="1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X39" i="40"/>
  <c r="AD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T47" i="40" s="1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Y23" i="40" s="1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U23" i="40"/>
  <c r="W39" i="40"/>
  <c r="AD23" i="40"/>
  <c r="AD64" i="40" s="1"/>
  <c r="AD70" i="40" s="1"/>
  <c r="Z23" i="40"/>
  <c r="V23" i="40"/>
  <c r="V64" i="40" s="1"/>
  <c r="V70" i="40" s="1"/>
  <c r="AD47" i="40"/>
  <c r="Z47" i="40"/>
  <c r="Z64" i="40" s="1"/>
  <c r="Z70" i="40" s="1"/>
  <c r="V47" i="40"/>
  <c r="AG39" i="40"/>
  <c r="AC39" i="40"/>
  <c r="Y39" i="40"/>
  <c r="Y64" i="40" s="1"/>
  <c r="Y70" i="40" s="1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B64" i="40"/>
  <c r="AB70" i="40" s="1"/>
  <c r="T64" i="40"/>
  <c r="B67" i="40"/>
  <c r="B22" i="40"/>
  <c r="M33" i="40"/>
  <c r="N33" i="40"/>
  <c r="O33" i="40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C69" i="40" l="1"/>
  <c r="AG64" i="40"/>
  <c r="AG70" i="40" s="1"/>
  <c r="AF64" i="40"/>
  <c r="AF70" i="40" s="1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AH69" i="40" l="1"/>
  <c r="M64" i="40"/>
  <c r="M70" i="40" s="1"/>
  <c r="P64" i="40"/>
  <c r="P70" i="40" s="1"/>
  <c r="R64" i="40"/>
  <c r="R70" i="40" s="1"/>
  <c r="O64" i="40"/>
  <c r="O70" i="40" s="1"/>
  <c r="S64" i="40"/>
  <c r="S70" i="40" s="1"/>
  <c r="Q64" i="40"/>
  <c r="Q70" i="40" s="1"/>
  <c r="N64" i="40"/>
  <c r="N70" i="40" s="1"/>
  <c r="C41" i="40"/>
  <c r="C47" i="40" s="1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F39" i="40" s="1"/>
  <c r="G33" i="40"/>
  <c r="H33" i="40"/>
  <c r="I33" i="40"/>
  <c r="J33" i="40"/>
  <c r="K33" i="40"/>
  <c r="L33" i="40"/>
  <c r="C35" i="40"/>
  <c r="D35" i="40"/>
  <c r="D39" i="40" s="1"/>
  <c r="E35" i="40"/>
  <c r="F35" i="40"/>
  <c r="G35" i="40"/>
  <c r="H35" i="40"/>
  <c r="I35" i="40"/>
  <c r="J35" i="40"/>
  <c r="J39" i="40" s="1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G23" i="40" s="1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I39" i="40"/>
  <c r="C46" i="40"/>
  <c r="D46" i="40"/>
  <c r="E46" i="40"/>
  <c r="F46" i="40"/>
  <c r="G46" i="40"/>
  <c r="H46" i="40"/>
  <c r="I46" i="40"/>
  <c r="J46" i="40"/>
  <c r="K46" i="40"/>
  <c r="L46" i="40"/>
  <c r="G47" i="40"/>
  <c r="K47" i="40"/>
  <c r="B38" i="40"/>
  <c r="H39" i="40" l="1"/>
  <c r="E23" i="40"/>
  <c r="L39" i="40"/>
  <c r="I47" i="40"/>
  <c r="E47" i="40"/>
  <c r="E64" i="40" s="1"/>
  <c r="E70" i="40" s="1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B23" i="40"/>
  <c r="I64" i="40" l="1"/>
  <c r="I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<sst xmlns="http://schemas.openxmlformats.org/spreadsheetml/2006/main" count="741" uniqueCount="127">
  <si>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</si>
  <si>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</si>
  <si>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</si>
  <si>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</si>
  <si>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</si>
  <si>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</si>
  <si>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</si>
  <si>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</si>
  <si>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</si>
  <si>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</si>
  <si>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</si>
  <si>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</si>
  <si>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</si>
  <si>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</si>
  <si>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</si>
  <si>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</si>
  <si>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</si>
  <si>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</si>
  <si>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</si>
  <si>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</si>
  <si>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</si>
  <si>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</si>
  <si>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</si>
  <si>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</si>
  <si>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</si>
  <si>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</si>
  <si>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</si>
  <si>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</si>
  <si>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</si>
  <si>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</si>
  <si>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</si>
  <si>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</si>
  <si>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</si>
  <si>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</si>
  <si>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</si>
  <si>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</si>
  <si>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</si>
  <si>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</si>
  <si>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</si>
  <si>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</si>
  <si>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</si>
  <si>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</si>
  <si>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</si>
  <si>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</si>
  <si>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</si>
  <si>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</si>
  <si>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</si>
  <si>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</si>
  <si>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</si>
  <si>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</si>
  <si>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</si>
  <si>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</si>
  <si>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</si>
  <si>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</si>
  <si>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</si>
  <si>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</si>
  <si>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</si>
  <si>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</si>
  <si>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</si>
  <si>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</si>
  <si>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</si>
  <si>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</si>
  <si>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</si>
  <si>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</si>
  <si>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</si>
  <si>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</si>
  <si>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</si>
  <si>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</si>
  <si>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</si>
  <si>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</si>
  <si>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</si>
  <si>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</si>
  <si>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</si>
  <si>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</si>
  <si>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</si>
  <si>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</si>
  <si>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</si>
  <si>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</si>
  <si>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</si>
  <si>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</si>
  <si>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</si>
  <si>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</si>
  <si>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</si>
  <si>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</si>
  <si>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</si>
  <si>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</si>
  <si>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</si>
  <si>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</si>
  <si>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</si>
  <si>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</si>
  <si>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</si>
  <si>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</si>
  <si>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</si>
  <si>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</si>
  <si>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</si>
  <si>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</si>
  <si>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</si>
  <si>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</si>
  <si>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</si>
  <si>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</si>
  <si>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</si>
  <si>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</si>
  <si>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</si>
  <si>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</si>
  <si>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</si>
  <si>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</si>
  <si>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</si>
  <si>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</si>
  <si>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</si>
  <si>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</si>
  <si>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</si>
  <si>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</si>
  <si>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</si>
  <si>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</si>
  <si>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</si>
  <si>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</si>
  <si>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</si>
  <si>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</si>
  <si>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</si>
  <si>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</si>
  <si>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</si>
  <si>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</si>
  <si>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</si>
  <si>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110F/C</t>
  </si>
  <si>
    <t>78F/C</t>
  </si>
  <si>
    <t>1F/C SOBRANTE ES CUENTA COBRADA POR MAS#2964</t>
  </si>
  <si>
    <t>FALTANTE EN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</si>
</sst>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42719.650000000009</v>
      </c>
      <c r="C2" s="43">
        <f>MODELO!AH12</f>
        <v>22438.929999999997</v>
      </c>
      <c r="D2" s="43">
        <f>EXQUISITECES!AH12</f>
        <v>6369.13</v>
      </c>
      <c r="E2" s="43">
        <f>HOYADA!AH12</f>
        <v>5353.1</v>
      </c>
      <c r="F2" s="43">
        <f>FARMASTOP!AH12</f>
        <v>2063.86</v>
      </c>
      <c r="G2" s="43">
        <f>BOCAS!AH12</f>
        <v>1669.31</v>
      </c>
      <c r="H2" s="43">
        <f>LAGUNETICA!AH12</f>
        <v>11366.300000000001</v>
      </c>
      <c r="I2" s="43">
        <f>SANANTONIO!AH12</f>
        <v>0</v>
      </c>
      <c r="J2" s="43">
        <f>SUM(B2:I2)</f>
        <v>91980.280000000013</v>
      </c>
    </row>
    <row r="3" spans="1:10" x14ac:dyDescent="0.25">
      <c r="A3" s="46" t="s">
        <v>0</v>
      </c>
      <c r="B3" s="43">
        <f>AUTOMERCADO!AH15</f>
        <v>1096.0999999999999</v>
      </c>
      <c r="C3" s="43">
        <f>MODELO!AH15</f>
        <v>955.5</v>
      </c>
      <c r="D3" s="43">
        <f>EXQUISITECES!AH15</f>
        <v>160.69999999999999</v>
      </c>
      <c r="E3" s="43">
        <f>HOYADA!AH15</f>
        <v>650.1</v>
      </c>
      <c r="F3" s="43">
        <f>FARMASTOP!AH15</f>
        <v>0.5</v>
      </c>
      <c r="G3" s="43">
        <f>BOCAS!AH15</f>
        <v>62.5</v>
      </c>
      <c r="H3" s="43">
        <f>LAGUNETICA!AH15</f>
        <v>1089</v>
      </c>
      <c r="I3" s="43">
        <f>SANANTONIO!AH15</f>
        <v>0</v>
      </c>
      <c r="J3" s="43">
        <f t="shared" ref="J3:J52" si="0">SUM(B3:I3)</f>
        <v>4014.3999999999996</v>
      </c>
    </row>
    <row r="4" spans="1:10" x14ac:dyDescent="0.25">
      <c r="A4" s="73" t="s">
        <v>20</v>
      </c>
      <c r="B4" s="43">
        <f>AUTOMERCADO!AH16</f>
        <v>2266</v>
      </c>
      <c r="C4" s="43">
        <f>MODELO!AH16</f>
        <v>106</v>
      </c>
      <c r="D4" s="43">
        <f>EXQUISITECES!AH16</f>
        <v>476</v>
      </c>
      <c r="E4" s="43">
        <f>HOYADA!AH16</f>
        <v>143</v>
      </c>
      <c r="F4" s="43">
        <f>FARMASTOP!AH16</f>
        <v>117</v>
      </c>
      <c r="G4" s="43">
        <f>BOCAS!AH16</f>
        <v>126</v>
      </c>
      <c r="H4" s="43">
        <f>LAGUNETICA!AH16</f>
        <v>65</v>
      </c>
      <c r="I4" s="43">
        <f>SANANTONIO!AH16</f>
        <v>0</v>
      </c>
      <c r="J4" s="43">
        <f t="shared" si="0"/>
        <v>3299</v>
      </c>
    </row>
    <row r="5" spans="1:10" x14ac:dyDescent="0.25">
      <c r="A5" s="46" t="s">
        <v>27</v>
      </c>
      <c r="B5" s="43">
        <f>AUTOMERCADO!AH17</f>
        <v>10129.019999999999</v>
      </c>
      <c r="C5" s="43">
        <f>MODELO!AH17</f>
        <v>471.7</v>
      </c>
      <c r="D5" s="43">
        <f>EXQUISITECES!AH17</f>
        <v>2127.7199999999998</v>
      </c>
      <c r="E5" s="43">
        <f>HOYADA!AH17</f>
        <v>639.21</v>
      </c>
      <c r="F5" s="43">
        <f>FARMASTOP!AH17</f>
        <v>522.99</v>
      </c>
      <c r="G5" s="43">
        <f>BOCAS!AH17</f>
        <v>556.92000000000007</v>
      </c>
      <c r="H5" s="43">
        <f>LAGUNETICA!AH17</f>
        <v>289.25</v>
      </c>
      <c r="I5" s="43">
        <f>SANANTONIO!AH17</f>
        <v>0</v>
      </c>
      <c r="J5" s="43">
        <f t="shared" si="0"/>
        <v>14736.809999999998</v>
      </c>
    </row>
    <row r="6" spans="1:10" x14ac:dyDescent="0.25">
      <c r="A6" s="73" t="s">
        <v>23</v>
      </c>
      <c r="B6" s="43">
        <f>AUTOMERCADO!AH18</f>
        <v>240</v>
      </c>
      <c r="C6" s="43">
        <f>MODELO!AH18</f>
        <v>1575</v>
      </c>
      <c r="D6" s="43">
        <f>EXQUISITECES!AH18</f>
        <v>16</v>
      </c>
      <c r="E6" s="43">
        <f>HOYADA!AH18</f>
        <v>40</v>
      </c>
      <c r="F6" s="43">
        <f>FARMASTOP!AH18</f>
        <v>37</v>
      </c>
      <c r="G6" s="43">
        <f>BOCAS!AH18</f>
        <v>0</v>
      </c>
      <c r="H6" s="43">
        <f>LAGUNETICA!AH18</f>
        <v>756</v>
      </c>
      <c r="I6" s="43">
        <f>SANANTONIO!AH18</f>
        <v>0</v>
      </c>
      <c r="J6" s="43">
        <f t="shared" si="0"/>
        <v>2664</v>
      </c>
    </row>
    <row r="7" spans="1:10" x14ac:dyDescent="0.25">
      <c r="A7" s="46" t="s">
        <v>27</v>
      </c>
      <c r="B7" s="43">
        <f>AUTOMERCADO!AH19</f>
        <v>1068</v>
      </c>
      <c r="C7" s="43">
        <f>MODELO!AH19</f>
        <v>7040.2499999999991</v>
      </c>
      <c r="D7" s="43">
        <f>EXQUISITECES!AH19</f>
        <v>71.2</v>
      </c>
      <c r="E7" s="43">
        <f>HOYADA!AH19</f>
        <v>178</v>
      </c>
      <c r="F7" s="43">
        <f>FARMASTOP!AH19</f>
        <v>164.65</v>
      </c>
      <c r="G7" s="43">
        <f>BOCAS!AH19</f>
        <v>0</v>
      </c>
      <c r="H7" s="43">
        <f>LAGUNETICA!AH19</f>
        <v>3379.3199999999997</v>
      </c>
      <c r="I7" s="43">
        <f>SANANTONIO!AH19</f>
        <v>0</v>
      </c>
      <c r="J7" s="43">
        <f t="shared" si="0"/>
        <v>11901.419999999998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2506</v>
      </c>
      <c r="C10" s="43">
        <f>MODELO!AH22</f>
        <v>1681</v>
      </c>
      <c r="D10" s="43">
        <f>EXQUISITECES!AH22</f>
        <v>492</v>
      </c>
      <c r="E10" s="43">
        <f>HOYADA!AH22</f>
        <v>183</v>
      </c>
      <c r="F10" s="43">
        <f>FARMASTOP!AH22</f>
        <v>154</v>
      </c>
      <c r="G10" s="43">
        <f>BOCAS!AH22</f>
        <v>126</v>
      </c>
      <c r="H10" s="43">
        <f>LAGUNETICA!AH22</f>
        <v>821</v>
      </c>
      <c r="I10" s="43">
        <f>SANANTONIO!AH22</f>
        <v>0</v>
      </c>
      <c r="J10" s="43">
        <f t="shared" si="0"/>
        <v>5963</v>
      </c>
    </row>
    <row r="11" spans="1:10" x14ac:dyDescent="0.25">
      <c r="A11" s="48" t="s">
        <v>26</v>
      </c>
      <c r="B11" s="43">
        <f>AUTOMERCADO!AH23</f>
        <v>11197.019999999999</v>
      </c>
      <c r="C11" s="43">
        <f>MODELO!AH23</f>
        <v>7511.9499999999989</v>
      </c>
      <c r="D11" s="43">
        <f>EXQUISITECES!AH23</f>
        <v>2198.92</v>
      </c>
      <c r="E11" s="43">
        <f>HOYADA!AH23</f>
        <v>817.21</v>
      </c>
      <c r="F11" s="43">
        <f>FARMASTOP!AH23</f>
        <v>687.63999999999987</v>
      </c>
      <c r="G11" s="43">
        <f>BOCAS!AH23</f>
        <v>556.92000000000007</v>
      </c>
      <c r="H11" s="43">
        <f>LAGUNETICA!AH23</f>
        <v>3668.5699999999997</v>
      </c>
      <c r="I11" s="43">
        <f>SANANTONIO!AH23</f>
        <v>0</v>
      </c>
      <c r="J11" s="43">
        <f t="shared" si="0"/>
        <v>26638.229999999996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182.91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23.2</v>
      </c>
      <c r="H20" s="43">
        <f>LAGUNETICA!AH32</f>
        <v>0</v>
      </c>
      <c r="I20" s="43">
        <f>SANANTONIO!AH32</f>
        <v>0</v>
      </c>
      <c r="J20" s="43">
        <f t="shared" si="0"/>
        <v>206.10999999999999</v>
      </c>
    </row>
    <row r="21" spans="1:10" x14ac:dyDescent="0.25">
      <c r="A21" s="46" t="s">
        <v>35</v>
      </c>
      <c r="B21" s="43">
        <f>AUTOMERCADO!AH33</f>
        <v>817.60769999999991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102.544</v>
      </c>
      <c r="H21" s="43">
        <f>LAGUNETICA!AH33</f>
        <v>0</v>
      </c>
      <c r="I21" s="43">
        <f>SANANTONIO!AH33</f>
        <v>0</v>
      </c>
      <c r="J21" s="43">
        <f t="shared" si="0"/>
        <v>920.15169999999989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182.91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23.2</v>
      </c>
      <c r="H26" s="43">
        <f>LAGUNETICA!AH38</f>
        <v>0</v>
      </c>
      <c r="I26" s="43">
        <f>SANANTONIO!AH38</f>
        <v>0</v>
      </c>
      <c r="J26" s="43">
        <f t="shared" si="0"/>
        <v>206.10999999999999</v>
      </c>
    </row>
    <row r="27" spans="1:10" x14ac:dyDescent="0.25">
      <c r="A27" s="48" t="s">
        <v>42</v>
      </c>
      <c r="B27" s="43">
        <f>AUTOMERCADO!AH39</f>
        <v>817.60769999999991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102.544</v>
      </c>
      <c r="H27" s="43">
        <f>LAGUNETICA!AH39</f>
        <v>0</v>
      </c>
      <c r="I27" s="43">
        <f>SANANTONIO!AH39</f>
        <v>0</v>
      </c>
      <c r="J27" s="43">
        <f t="shared" si="0"/>
        <v>920.15169999999989</v>
      </c>
    </row>
    <row r="28" spans="1:10" x14ac:dyDescent="0.25">
      <c r="A28" s="46" t="s">
        <v>43</v>
      </c>
      <c r="B28" s="43">
        <f>AUTOMERCADO!AH40</f>
        <v>300.47000000000003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300.47000000000003</v>
      </c>
    </row>
    <row r="29" spans="1:10" x14ac:dyDescent="0.25">
      <c r="A29" s="46" t="s">
        <v>44</v>
      </c>
      <c r="B29" s="43">
        <f>AUTOMERCADO!AH41</f>
        <v>1343.1009000000001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1343.1009000000001</v>
      </c>
    </row>
    <row r="30" spans="1:10" x14ac:dyDescent="0.25">
      <c r="A30" s="46" t="s">
        <v>45</v>
      </c>
      <c r="B30" s="43">
        <f>AUTOMERCADO!AH42</f>
        <v>11.17</v>
      </c>
      <c r="C30" s="43">
        <f>MODELO!AH42</f>
        <v>12.27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23.439999999999998</v>
      </c>
    </row>
    <row r="31" spans="1:10" x14ac:dyDescent="0.25">
      <c r="A31" s="46" t="s">
        <v>44</v>
      </c>
      <c r="B31" s="43">
        <f>AUTOMERCADO!AH43</f>
        <v>49.706499999999998</v>
      </c>
      <c r="C31" s="43">
        <f>MODELO!AH43</f>
        <v>54.846899999999998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104.5534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311.64</v>
      </c>
      <c r="C34" s="43">
        <f>MODELO!AH46</f>
        <v>12.27</v>
      </c>
      <c r="D34" s="43">
        <f>EXQUISITECES!AH46</f>
        <v>0</v>
      </c>
      <c r="E34" s="43">
        <f>HOYADA!AH46</f>
        <v>0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323.90999999999997</v>
      </c>
    </row>
    <row r="35" spans="1:10" x14ac:dyDescent="0.25">
      <c r="A35" s="48" t="s">
        <v>48</v>
      </c>
      <c r="B35" s="43">
        <f>AUTOMERCADO!AH47</f>
        <v>1392.8074000000001</v>
      </c>
      <c r="C35" s="43">
        <f>MODELO!AH47</f>
        <v>54.846899999999998</v>
      </c>
      <c r="D35" s="43">
        <f>EXQUISITECES!AH47</f>
        <v>0</v>
      </c>
      <c r="E35" s="43">
        <f>HOYADA!AH47</f>
        <v>0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1447.6543000000001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22772.190000000002</v>
      </c>
      <c r="C37" s="43">
        <f>MODELO!AH49</f>
        <v>9049.2900000000009</v>
      </c>
      <c r="D37" s="43">
        <f>EXQUISITECES!AH49</f>
        <v>2657.8500000000004</v>
      </c>
      <c r="E37" s="43">
        <f>HOYADA!AH49</f>
        <v>2233.48</v>
      </c>
      <c r="F37" s="43">
        <f>FARMASTOP!AH49</f>
        <v>1161.81</v>
      </c>
      <c r="G37" s="43">
        <f>BOCAS!AH49</f>
        <v>740.16000000000008</v>
      </c>
      <c r="H37" s="43">
        <f>LAGUNETICA!AH49</f>
        <v>2989.6099999999997</v>
      </c>
      <c r="I37" s="43">
        <f>SANANTONIO!AH49</f>
        <v>0</v>
      </c>
      <c r="J37" s="43">
        <f t="shared" si="0"/>
        <v>41604.390000000007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1594.61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2380.14</v>
      </c>
      <c r="I40" s="43">
        <f>SANANTONIO!AH52</f>
        <v>0</v>
      </c>
      <c r="J40" s="43">
        <f t="shared" si="0"/>
        <v>3974.75</v>
      </c>
    </row>
    <row r="41" spans="1:10" x14ac:dyDescent="0.25">
      <c r="A41" s="74" t="s">
        <v>18</v>
      </c>
      <c r="B41" s="43">
        <f>AUTOMERCADO!AH53</f>
        <v>3948.8400000000006</v>
      </c>
      <c r="C41" s="43">
        <f>MODELO!AH53</f>
        <v>3124.74</v>
      </c>
      <c r="D41" s="43">
        <f>EXQUISITECES!AH53</f>
        <v>1328.15</v>
      </c>
      <c r="E41" s="43">
        <f>HOYADA!AH53</f>
        <v>1567.21</v>
      </c>
      <c r="F41" s="43">
        <f>FARMASTOP!AH53</f>
        <v>306.98</v>
      </c>
      <c r="G41" s="43">
        <f>BOCAS!AH53</f>
        <v>208.19</v>
      </c>
      <c r="H41" s="43">
        <f>LAGUNETICA!AH53</f>
        <v>1195.92</v>
      </c>
      <c r="I41" s="43">
        <f>SANANTONIO!AH53</f>
        <v>0</v>
      </c>
      <c r="J41" s="43">
        <f t="shared" si="0"/>
        <v>11680.029999999999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95.2</v>
      </c>
      <c r="D42" s="43">
        <f>EXQUISITECES!AH54</f>
        <v>0</v>
      </c>
      <c r="E42" s="43">
        <f>HOYADA!AH54</f>
        <v>21.84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117.04</v>
      </c>
    </row>
    <row r="43" spans="1:10" x14ac:dyDescent="0.25">
      <c r="A43" s="74" t="s">
        <v>52</v>
      </c>
      <c r="B43" s="43">
        <f>AUTOMERCADO!AH55</f>
        <v>1486.99</v>
      </c>
      <c r="C43" s="43">
        <f>MODELO!AH55</f>
        <v>239.33999999999997</v>
      </c>
      <c r="D43" s="43">
        <f>EXQUISITECES!AH55</f>
        <v>30.979999999999997</v>
      </c>
      <c r="E43" s="43">
        <f>HOYADA!AH55</f>
        <v>71.430000000000007</v>
      </c>
      <c r="F43" s="43">
        <f>FARMASTOP!AH55</f>
        <v>56.28</v>
      </c>
      <c r="G43" s="43">
        <f>BOCAS!AH55</f>
        <v>0</v>
      </c>
      <c r="H43" s="43">
        <f>LAGUNETICA!AH55</f>
        <v>60.13</v>
      </c>
      <c r="I43" s="43">
        <f>SANANTONIO!AH55</f>
        <v>0</v>
      </c>
      <c r="J43" s="43">
        <f t="shared" si="0"/>
        <v>1945.15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22.64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22.64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42711.555099999998</v>
      </c>
      <c r="C52" s="75">
        <f>MODELO!AH64</f>
        <v>22648.116899999994</v>
      </c>
      <c r="D52" s="75">
        <f>EXQUISITECES!AH64</f>
        <v>6376.5999999999995</v>
      </c>
      <c r="E52" s="75">
        <f>HOYADA!AH64</f>
        <v>5361.27</v>
      </c>
      <c r="F52" s="75">
        <f>FARMASTOP!AH64</f>
        <v>2213.21</v>
      </c>
      <c r="G52" s="75">
        <f>BOCAS!AH64</f>
        <v>1670.3140000000001</v>
      </c>
      <c r="H52" s="75">
        <f>LAGUNETICA!AH64</f>
        <v>11383.369999999999</v>
      </c>
      <c r="I52" s="75">
        <f>SANANTONIO!AH64</f>
        <v>0</v>
      </c>
      <c r="J52" s="75">
        <f t="shared" si="0"/>
        <v>92364.436000000002</v>
      </c>
    </row>
    <row r="53" spans="1:10" x14ac:dyDescent="0.25">
      <c r="A53" s="56" t="s">
        <v>3</v>
      </c>
      <c r="B53" s="43">
        <f>B2</f>
        <v>42719.650000000009</v>
      </c>
      <c r="C53" s="43">
        <f t="shared" ref="C53:I53" si="1">C2</f>
        <v>22438.929999999997</v>
      </c>
      <c r="D53" s="43">
        <f t="shared" si="1"/>
        <v>6369.13</v>
      </c>
      <c r="E53" s="43">
        <f t="shared" si="1"/>
        <v>5353.1</v>
      </c>
      <c r="F53" s="43">
        <f t="shared" si="1"/>
        <v>2063.86</v>
      </c>
      <c r="G53" s="43">
        <f t="shared" si="1"/>
        <v>1669.31</v>
      </c>
      <c r="H53" s="43">
        <f t="shared" si="1"/>
        <v>11366.300000000001</v>
      </c>
      <c r="I53" s="43">
        <f t="shared" si="1"/>
        <v>0</v>
      </c>
      <c r="J53" s="43">
        <f>J2</f>
        <v>91980.280000000013</v>
      </c>
    </row>
    <row r="54" spans="1:10" x14ac:dyDescent="0.25">
      <c r="A54" s="58" t="s">
        <v>95</v>
      </c>
      <c r="B54" s="43">
        <f>+B52-B53</f>
        <v>-8.0949000000109663</v>
      </c>
      <c r="C54" s="43">
        <f t="shared" ref="C54:I54" si="2">+C52-C53</f>
        <v>209.18689999999697</v>
      </c>
      <c r="D54" s="43">
        <f t="shared" si="2"/>
        <v>7.4699999999993452</v>
      </c>
      <c r="E54" s="43">
        <f t="shared" si="2"/>
        <v>8.1700000000000728</v>
      </c>
      <c r="F54" s="43">
        <f t="shared" si="2"/>
        <v>149.34999999999991</v>
      </c>
      <c r="G54" s="43">
        <f t="shared" si="2"/>
        <v>1.0040000000001328</v>
      </c>
      <c r="H54" s="43">
        <f t="shared" si="2"/>
        <v>17.06999999999789</v>
      </c>
      <c r="I54" s="43">
        <f t="shared" si="2"/>
        <v>0</v>
      </c>
      <c r="J54" s="43">
        <f>+J52-J53</f>
        <v>384.15599999998813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AI69" sqref="AI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4.47</v>
      </c>
      <c r="C8" s="1" t="s">
        <v>38</v>
      </c>
      <c r="D8" s="2"/>
    </row>
    <row r="9" spans="1:36" x14ac:dyDescent="0.25">
      <c r="A9" s="1" t="s">
        <v>22</v>
      </c>
      <c r="B9" s="24">
        <v>4.45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75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66</v>
      </c>
      <c r="O11" s="5" t="s">
        <v>68</v>
      </c>
      <c r="P11" s="5" t="s">
        <v>76</v>
      </c>
      <c r="Q11" s="5" t="s">
        <v>80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819.37</v>
      </c>
      <c r="C12" s="26">
        <v>2931.25</v>
      </c>
      <c r="D12" s="26">
        <v>4136.79</v>
      </c>
      <c r="E12" s="26">
        <v>1608.7</v>
      </c>
      <c r="F12" s="26">
        <v>3751.62</v>
      </c>
      <c r="G12" s="26">
        <v>149.18</v>
      </c>
      <c r="H12" s="26">
        <v>4213.29</v>
      </c>
      <c r="I12" s="26">
        <v>4328.99</v>
      </c>
      <c r="J12" s="26">
        <v>4909.13</v>
      </c>
      <c r="K12" s="26">
        <v>4534.1000000000004</v>
      </c>
      <c r="L12" s="26">
        <v>4780.33</v>
      </c>
      <c r="M12" s="26">
        <v>2341.23</v>
      </c>
      <c r="N12" s="26">
        <v>787.65</v>
      </c>
      <c r="O12" s="26">
        <v>3174.63</v>
      </c>
      <c r="P12" s="26">
        <v>13.7</v>
      </c>
      <c r="Q12" s="26">
        <v>239.69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42719.650000000009</v>
      </c>
      <c r="AI12" s="26">
        <v>42331.79</v>
      </c>
      <c r="AJ12" s="69">
        <f>+AI12-AH12</f>
        <v>-387.86000000000786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82.5</v>
      </c>
      <c r="C15" s="23"/>
      <c r="D15" s="23">
        <v>149.5</v>
      </c>
      <c r="E15" s="23">
        <v>13.5</v>
      </c>
      <c r="F15" s="23">
        <v>9.5</v>
      </c>
      <c r="G15" s="23">
        <v>0.5</v>
      </c>
      <c r="H15" s="23">
        <v>186.1</v>
      </c>
      <c r="I15" s="23">
        <v>116</v>
      </c>
      <c r="J15" s="23">
        <v>285</v>
      </c>
      <c r="K15" s="23">
        <v>126.5</v>
      </c>
      <c r="L15" s="23">
        <v>35</v>
      </c>
      <c r="M15" s="23">
        <v>44</v>
      </c>
      <c r="N15" s="23"/>
      <c r="O15" s="23"/>
      <c r="P15" s="23">
        <v>4.5</v>
      </c>
      <c r="Q15" s="23">
        <v>43.5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1096.0999999999999</v>
      </c>
    </row>
    <row r="16" spans="1:36" s="32" customFormat="1" x14ac:dyDescent="0.25">
      <c r="A16" s="30" t="s">
        <v>20</v>
      </c>
      <c r="B16" s="31"/>
      <c r="C16" s="31">
        <v>143</v>
      </c>
      <c r="D16" s="31">
        <v>176</v>
      </c>
      <c r="E16" s="31">
        <v>84</v>
      </c>
      <c r="F16" s="31">
        <v>132</v>
      </c>
      <c r="G16" s="31"/>
      <c r="H16" s="31">
        <v>305</v>
      </c>
      <c r="I16" s="31">
        <v>413</v>
      </c>
      <c r="J16" s="31">
        <v>321</v>
      </c>
      <c r="K16" s="31">
        <v>214</v>
      </c>
      <c r="L16" s="31">
        <v>461</v>
      </c>
      <c r="M16" s="31"/>
      <c r="N16" s="31"/>
      <c r="O16" s="31"/>
      <c r="P16" s="31"/>
      <c r="Q16" s="31">
        <v>17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2266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639.20999999999992</v>
      </c>
      <c r="D17" s="22">
        <f t="shared" ref="D17:L17" si="2">D16*$B$8</f>
        <v>786.71999999999991</v>
      </c>
      <c r="E17" s="22">
        <f t="shared" si="2"/>
        <v>375.47999999999996</v>
      </c>
      <c r="F17" s="22">
        <f t="shared" si="2"/>
        <v>590.04</v>
      </c>
      <c r="G17" s="22">
        <f t="shared" si="2"/>
        <v>0</v>
      </c>
      <c r="H17" s="22">
        <f t="shared" si="2"/>
        <v>1363.35</v>
      </c>
      <c r="I17" s="22">
        <f t="shared" si="2"/>
        <v>1846.11</v>
      </c>
      <c r="J17" s="22">
        <f t="shared" si="2"/>
        <v>1434.87</v>
      </c>
      <c r="K17" s="22">
        <f t="shared" si="2"/>
        <v>956.57999999999993</v>
      </c>
      <c r="L17" s="22">
        <f t="shared" si="2"/>
        <v>2060.67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75.989999999999995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10129.019999999999</v>
      </c>
    </row>
    <row r="18" spans="1:36" s="32" customFormat="1" x14ac:dyDescent="0.25">
      <c r="A18" s="30" t="s">
        <v>23</v>
      </c>
      <c r="B18" s="33">
        <v>5</v>
      </c>
      <c r="C18" s="33"/>
      <c r="D18" s="33">
        <v>180</v>
      </c>
      <c r="E18" s="33"/>
      <c r="F18" s="33">
        <v>55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240</v>
      </c>
      <c r="AJ18" s="70"/>
    </row>
    <row r="19" spans="1:36" s="47" customFormat="1" x14ac:dyDescent="0.25">
      <c r="A19" s="46" t="s">
        <v>27</v>
      </c>
      <c r="B19" s="22">
        <f>B18*$B$9</f>
        <v>22.25</v>
      </c>
      <c r="C19" s="22">
        <f t="shared" ref="C19:L19" si="5">C18*$B$9</f>
        <v>0</v>
      </c>
      <c r="D19" s="22">
        <f t="shared" si="5"/>
        <v>801</v>
      </c>
      <c r="E19" s="22">
        <f t="shared" si="5"/>
        <v>0</v>
      </c>
      <c r="F19" s="22">
        <f t="shared" si="5"/>
        <v>244.75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1068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</v>
      </c>
      <c r="C22" s="20">
        <f t="shared" ref="C22:L22" si="11">+C16+C18+C20</f>
        <v>143</v>
      </c>
      <c r="D22" s="20">
        <f t="shared" si="11"/>
        <v>356</v>
      </c>
      <c r="E22" s="20">
        <f t="shared" si="11"/>
        <v>84</v>
      </c>
      <c r="F22" s="20">
        <f t="shared" si="11"/>
        <v>187</v>
      </c>
      <c r="G22" s="20">
        <f t="shared" si="11"/>
        <v>0</v>
      </c>
      <c r="H22" s="20">
        <f t="shared" si="11"/>
        <v>305</v>
      </c>
      <c r="I22" s="20">
        <f t="shared" si="11"/>
        <v>413</v>
      </c>
      <c r="J22" s="20">
        <f t="shared" si="11"/>
        <v>321</v>
      </c>
      <c r="K22" s="20">
        <f t="shared" si="11"/>
        <v>214</v>
      </c>
      <c r="L22" s="20">
        <f t="shared" si="11"/>
        <v>461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17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2506</v>
      </c>
    </row>
    <row r="23" spans="1:36" s="47" customFormat="1" x14ac:dyDescent="0.25">
      <c r="A23" s="48" t="s">
        <v>26</v>
      </c>
      <c r="B23" s="19">
        <f>+B17+B19+B21</f>
        <v>22.25</v>
      </c>
      <c r="C23" s="19">
        <f t="shared" ref="C23:L23" si="14">+C17+C19+C21</f>
        <v>639.20999999999992</v>
      </c>
      <c r="D23" s="19">
        <f t="shared" si="14"/>
        <v>1587.7199999999998</v>
      </c>
      <c r="E23" s="19">
        <f t="shared" si="14"/>
        <v>375.47999999999996</v>
      </c>
      <c r="F23" s="19">
        <f t="shared" si="14"/>
        <v>834.79</v>
      </c>
      <c r="G23" s="19">
        <f t="shared" si="14"/>
        <v>0</v>
      </c>
      <c r="H23" s="19">
        <f t="shared" si="14"/>
        <v>1363.35</v>
      </c>
      <c r="I23" s="19">
        <f t="shared" si="14"/>
        <v>1846.11</v>
      </c>
      <c r="J23" s="19">
        <f t="shared" si="14"/>
        <v>1434.87</v>
      </c>
      <c r="K23" s="19">
        <f t="shared" si="14"/>
        <v>956.57999999999993</v>
      </c>
      <c r="L23" s="19">
        <f t="shared" si="14"/>
        <v>2060.67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75.989999999999995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11197.019999999999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>
        <v>158.32</v>
      </c>
      <c r="D32" s="36"/>
      <c r="E32" s="36"/>
      <c r="F32" s="36"/>
      <c r="G32" s="36"/>
      <c r="H32" s="36">
        <v>24.59</v>
      </c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182.91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707.69039999999995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109.9173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817.60769999999991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158.32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24.59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182.91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707.69039999999995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109.9173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817.60769999999991</v>
      </c>
    </row>
    <row r="40" spans="1:34" x14ac:dyDescent="0.25">
      <c r="A40" s="13" t="s">
        <v>43</v>
      </c>
      <c r="B40" s="36"/>
      <c r="C40" s="36">
        <v>56.95</v>
      </c>
      <c r="D40" s="36"/>
      <c r="E40" s="36">
        <v>23.48</v>
      </c>
      <c r="F40" s="36">
        <v>150.58000000000001</v>
      </c>
      <c r="G40" s="36"/>
      <c r="H40" s="36"/>
      <c r="I40" s="36">
        <v>38.93</v>
      </c>
      <c r="J40" s="36"/>
      <c r="K40" s="36">
        <v>30.53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300.47000000000003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254.56649999999999</v>
      </c>
      <c r="D41" s="22">
        <f t="shared" si="45"/>
        <v>0</v>
      </c>
      <c r="E41" s="22">
        <f t="shared" si="45"/>
        <v>104.95559999999999</v>
      </c>
      <c r="F41" s="22">
        <f t="shared" si="45"/>
        <v>673.09260000000006</v>
      </c>
      <c r="G41" s="22">
        <f t="shared" si="45"/>
        <v>0</v>
      </c>
      <c r="H41" s="22">
        <f t="shared" si="45"/>
        <v>0</v>
      </c>
      <c r="I41" s="22">
        <f t="shared" si="45"/>
        <v>174.0171</v>
      </c>
      <c r="J41" s="22">
        <f t="shared" si="45"/>
        <v>0</v>
      </c>
      <c r="K41" s="22">
        <f t="shared" si="45"/>
        <v>136.4691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1343.1009000000001</v>
      </c>
    </row>
    <row r="42" spans="1:34" x14ac:dyDescent="0.25">
      <c r="A42" s="13" t="s">
        <v>45</v>
      </c>
      <c r="B42" s="38"/>
      <c r="C42" s="38"/>
      <c r="D42" s="38"/>
      <c r="E42" s="38">
        <v>11.17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11.17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49.706499999999998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49.706499999999998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56.95</v>
      </c>
      <c r="D46" s="20">
        <f t="shared" si="54"/>
        <v>0</v>
      </c>
      <c r="E46" s="20">
        <f t="shared" si="54"/>
        <v>34.65</v>
      </c>
      <c r="F46" s="20">
        <f t="shared" si="54"/>
        <v>150.58000000000001</v>
      </c>
      <c r="G46" s="20">
        <f t="shared" si="54"/>
        <v>0</v>
      </c>
      <c r="H46" s="20">
        <f t="shared" si="54"/>
        <v>0</v>
      </c>
      <c r="I46" s="20">
        <f t="shared" si="54"/>
        <v>38.93</v>
      </c>
      <c r="J46" s="20">
        <f t="shared" si="54"/>
        <v>0</v>
      </c>
      <c r="K46" s="20">
        <f t="shared" si="54"/>
        <v>30.53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311.64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254.56649999999999</v>
      </c>
      <c r="D47" s="19">
        <f t="shared" si="57"/>
        <v>0</v>
      </c>
      <c r="E47" s="19">
        <f t="shared" si="57"/>
        <v>154.66209999999998</v>
      </c>
      <c r="F47" s="19">
        <f t="shared" si="57"/>
        <v>673.09260000000006</v>
      </c>
      <c r="G47" s="19">
        <f t="shared" si="57"/>
        <v>0</v>
      </c>
      <c r="H47" s="19">
        <f t="shared" si="57"/>
        <v>0</v>
      </c>
      <c r="I47" s="19">
        <f t="shared" si="57"/>
        <v>174.0171</v>
      </c>
      <c r="J47" s="19">
        <f t="shared" si="57"/>
        <v>0</v>
      </c>
      <c r="K47" s="19">
        <f t="shared" si="57"/>
        <v>136.4691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1392.8074000000001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683.9</v>
      </c>
      <c r="C49" s="44">
        <v>931.82</v>
      </c>
      <c r="D49" s="44">
        <v>1919.47</v>
      </c>
      <c r="E49" s="44">
        <v>974.79</v>
      </c>
      <c r="F49" s="44">
        <v>1919.32</v>
      </c>
      <c r="G49" s="44">
        <v>148.72</v>
      </c>
      <c r="H49" s="44">
        <v>1773.43</v>
      </c>
      <c r="I49" s="44">
        <v>1390.76</v>
      </c>
      <c r="J49" s="44">
        <v>2070.33</v>
      </c>
      <c r="K49" s="44">
        <v>2539.7800000000002</v>
      </c>
      <c r="L49" s="44">
        <v>2505.54</v>
      </c>
      <c r="M49" s="45">
        <v>2158.7800000000002</v>
      </c>
      <c r="N49" s="45">
        <v>482.49</v>
      </c>
      <c r="O49" s="45">
        <v>3174.63</v>
      </c>
      <c r="P49" s="45">
        <v>9.19</v>
      </c>
      <c r="Q49" s="45">
        <v>89.24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22772.190000000002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29.76</v>
      </c>
      <c r="C53" s="44">
        <v>370.91</v>
      </c>
      <c r="D53" s="44">
        <v>263.19</v>
      </c>
      <c r="E53" s="44">
        <v>91.17</v>
      </c>
      <c r="F53" s="44"/>
      <c r="G53" s="44"/>
      <c r="H53" s="44">
        <v>781.99</v>
      </c>
      <c r="I53" s="44">
        <v>752.45</v>
      </c>
      <c r="J53" s="44">
        <v>918.72</v>
      </c>
      <c r="K53" s="44">
        <v>708.85</v>
      </c>
      <c r="L53" s="44"/>
      <c r="M53" s="45"/>
      <c r="N53" s="45"/>
      <c r="O53" s="45"/>
      <c r="P53" s="45"/>
      <c r="Q53" s="45">
        <v>31.8</v>
      </c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3948.8400000000006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>
        <v>26.04</v>
      </c>
      <c r="D55" s="44">
        <v>216.43</v>
      </c>
      <c r="E55" s="44"/>
      <c r="F55" s="44">
        <v>316.45999999999998</v>
      </c>
      <c r="G55" s="44"/>
      <c r="H55" s="44"/>
      <c r="I55" s="44">
        <v>34.29</v>
      </c>
      <c r="J55" s="44">
        <v>202.26</v>
      </c>
      <c r="K55" s="44">
        <v>67.099999999999994</v>
      </c>
      <c r="L55" s="44">
        <v>180.47</v>
      </c>
      <c r="M55" s="45">
        <v>138.78</v>
      </c>
      <c r="N55" s="45">
        <v>305.16000000000003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1486.99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818.41</v>
      </c>
      <c r="C64" s="53">
        <f t="shared" ref="C64:AG64" si="61">+C15+C23+C31+C39+C47+C48+C49+C50+C51+C52+C53+C54+C55+C56+C57+C58+C59+C60+C61+C62+C63</f>
        <v>2930.2368999999999</v>
      </c>
      <c r="D64" s="53">
        <f t="shared" si="61"/>
        <v>4136.3099999999995</v>
      </c>
      <c r="E64" s="53">
        <f t="shared" si="61"/>
        <v>1609.6021000000001</v>
      </c>
      <c r="F64" s="53">
        <f t="shared" si="61"/>
        <v>3753.1625999999997</v>
      </c>
      <c r="G64" s="53">
        <f t="shared" si="61"/>
        <v>149.22</v>
      </c>
      <c r="H64" s="53">
        <f t="shared" si="61"/>
        <v>4214.7873</v>
      </c>
      <c r="I64" s="53">
        <f t="shared" si="61"/>
        <v>4313.6270999999997</v>
      </c>
      <c r="J64" s="53">
        <f t="shared" si="61"/>
        <v>4911.18</v>
      </c>
      <c r="K64" s="53">
        <f t="shared" si="61"/>
        <v>4535.2791000000007</v>
      </c>
      <c r="L64" s="53">
        <f t="shared" si="61"/>
        <v>4781.68</v>
      </c>
      <c r="M64" s="53">
        <f t="shared" si="61"/>
        <v>2341.5600000000004</v>
      </c>
      <c r="N64" s="53">
        <f t="shared" si="61"/>
        <v>787.65000000000009</v>
      </c>
      <c r="O64" s="53">
        <f t="shared" si="61"/>
        <v>3174.63</v>
      </c>
      <c r="P64" s="53">
        <f t="shared" si="61"/>
        <v>13.69</v>
      </c>
      <c r="Q64" s="53">
        <f t="shared" si="61"/>
        <v>240.53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42711.555099999998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12 D</v>
      </c>
      <c r="H66" s="55" t="str">
        <f t="shared" si="62"/>
        <v>CAJA 1 N</v>
      </c>
      <c r="I66" s="55" t="str">
        <f t="shared" si="62"/>
        <v>CAJA 2 N</v>
      </c>
      <c r="J66" s="55" t="str">
        <f t="shared" si="62"/>
        <v>CAJA 3 N</v>
      </c>
      <c r="K66" s="55" t="str">
        <f t="shared" si="62"/>
        <v>CAJA 4 N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7 N</v>
      </c>
      <c r="O66" s="55" t="str">
        <f t="shared" si="62"/>
        <v>CAJA 8 N</v>
      </c>
      <c r="P66" s="55" t="str">
        <f t="shared" si="62"/>
        <v>CAJA 12 N</v>
      </c>
      <c r="Q66" s="55" t="str">
        <f t="shared" si="62"/>
        <v>CAJA 14 N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819.37</v>
      </c>
      <c r="C67" s="57">
        <f t="shared" ref="C67:L67" si="63">C12</f>
        <v>2931.25</v>
      </c>
      <c r="D67" s="57">
        <f t="shared" si="63"/>
        <v>4136.79</v>
      </c>
      <c r="E67" s="57">
        <f t="shared" si="63"/>
        <v>1608.7</v>
      </c>
      <c r="F67" s="57">
        <f t="shared" si="63"/>
        <v>3751.62</v>
      </c>
      <c r="G67" s="57">
        <f t="shared" si="63"/>
        <v>149.18</v>
      </c>
      <c r="H67" s="57">
        <f t="shared" si="63"/>
        <v>4213.29</v>
      </c>
      <c r="I67" s="57">
        <f t="shared" si="63"/>
        <v>4328.99</v>
      </c>
      <c r="J67" s="57">
        <f t="shared" si="63"/>
        <v>4909.13</v>
      </c>
      <c r="K67" s="57">
        <f t="shared" si="63"/>
        <v>4534.1000000000004</v>
      </c>
      <c r="L67" s="57">
        <f t="shared" si="63"/>
        <v>4780.33</v>
      </c>
      <c r="M67" s="57">
        <f t="shared" ref="M67:AG67" si="64">M12</f>
        <v>2341.23</v>
      </c>
      <c r="N67" s="57">
        <f t="shared" si="64"/>
        <v>787.65</v>
      </c>
      <c r="O67" s="57">
        <f t="shared" si="64"/>
        <v>3174.63</v>
      </c>
      <c r="P67" s="57">
        <f t="shared" si="64"/>
        <v>13.7</v>
      </c>
      <c r="Q67" s="57">
        <f t="shared" si="64"/>
        <v>239.69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42719.650000000009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819.37</v>
      </c>
      <c r="C69" s="59">
        <f t="shared" ref="C69:L69" si="67">+C67+C68</f>
        <v>2931.25</v>
      </c>
      <c r="D69" s="59">
        <f t="shared" si="67"/>
        <v>4136.79</v>
      </c>
      <c r="E69" s="59">
        <f t="shared" si="67"/>
        <v>1608.7</v>
      </c>
      <c r="F69" s="59">
        <f t="shared" si="67"/>
        <v>3751.62</v>
      </c>
      <c r="G69" s="59">
        <f t="shared" si="67"/>
        <v>149.18</v>
      </c>
      <c r="H69" s="59">
        <f t="shared" si="67"/>
        <v>4213.29</v>
      </c>
      <c r="I69" s="59">
        <f t="shared" si="67"/>
        <v>4328.99</v>
      </c>
      <c r="J69" s="59">
        <f t="shared" si="67"/>
        <v>4909.13</v>
      </c>
      <c r="K69" s="59">
        <f t="shared" si="67"/>
        <v>4534.1000000000004</v>
      </c>
      <c r="L69" s="59">
        <f t="shared" si="67"/>
        <v>4780.33</v>
      </c>
      <c r="M69" s="59">
        <f t="shared" ref="M69:AG69" si="68">+M67+M68</f>
        <v>2341.23</v>
      </c>
      <c r="N69" s="59">
        <f t="shared" si="68"/>
        <v>787.65</v>
      </c>
      <c r="O69" s="59">
        <f t="shared" si="68"/>
        <v>3174.63</v>
      </c>
      <c r="P69" s="59">
        <f t="shared" si="68"/>
        <v>13.7</v>
      </c>
      <c r="Q69" s="59">
        <f t="shared" si="68"/>
        <v>239.69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42719.650000000009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-0.96000000000003638</v>
      </c>
      <c r="C70" s="57">
        <f t="shared" si="69"/>
        <v>-1.0131000000001222</v>
      </c>
      <c r="D70" s="57">
        <f t="shared" si="69"/>
        <v>-0.48000000000047294</v>
      </c>
      <c r="E70" s="57">
        <f t="shared" si="69"/>
        <v>0.90210000000001855</v>
      </c>
      <c r="F70" s="57">
        <f t="shared" si="69"/>
        <v>1.5425999999997657</v>
      </c>
      <c r="G70" s="57">
        <f t="shared" si="69"/>
        <v>3.9999999999992042E-2</v>
      </c>
      <c r="H70" s="57">
        <f t="shared" si="69"/>
        <v>1.4972999999999956</v>
      </c>
      <c r="I70" s="57">
        <f t="shared" si="69"/>
        <v>-15.362900000000081</v>
      </c>
      <c r="J70" s="57">
        <f t="shared" si="69"/>
        <v>2.0500000000001819</v>
      </c>
      <c r="K70" s="57">
        <f t="shared" si="69"/>
        <v>1.1791000000002896</v>
      </c>
      <c r="L70" s="57">
        <f t="shared" si="69"/>
        <v>1.3500000000003638</v>
      </c>
      <c r="M70" s="57">
        <f t="shared" ref="M70:AG70" si="70">+M64-M69</f>
        <v>0.33000000000038199</v>
      </c>
      <c r="N70" s="57">
        <f t="shared" si="70"/>
        <v>0</v>
      </c>
      <c r="O70" s="57">
        <f t="shared" si="70"/>
        <v>0</v>
      </c>
      <c r="P70" s="57">
        <f t="shared" si="70"/>
        <v>-9.9999999999997868E-3</v>
      </c>
      <c r="Q70" s="57">
        <f t="shared" si="70"/>
        <v>0.84000000000000341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-8.0948999999997202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 t="s">
        <v>126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G5" activePane="bottomRight" state="frozen"/>
      <selection pane="topRight" activeCell="B1" sqref="B1"/>
      <selection pane="bottomLeft" activeCell="A5" sqref="A5"/>
      <selection pane="bottomRight" activeCell="H14" sqref="H1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/>
    </row>
    <row r="9" spans="1:36" x14ac:dyDescent="0.25">
      <c r="A9" s="1" t="s">
        <v>22</v>
      </c>
      <c r="B9" s="24">
        <v>4.47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57</v>
      </c>
      <c r="H11" s="5" t="s">
        <v>59</v>
      </c>
      <c r="I11" s="5" t="s">
        <v>67</v>
      </c>
      <c r="J11" s="5" t="s">
        <v>68</v>
      </c>
      <c r="K11" s="5" t="s">
        <v>69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2222.6999999999998</v>
      </c>
      <c r="C12" s="26">
        <v>3119.02</v>
      </c>
      <c r="D12" s="26">
        <v>2329.12</v>
      </c>
      <c r="E12" s="26">
        <v>3892.76</v>
      </c>
      <c r="F12" s="26">
        <v>101.23</v>
      </c>
      <c r="G12" s="26">
        <v>2228.19</v>
      </c>
      <c r="H12" s="26">
        <v>2615.48</v>
      </c>
      <c r="I12" s="26">
        <v>646.76</v>
      </c>
      <c r="J12" s="26">
        <v>1180.6400000000001</v>
      </c>
      <c r="K12" s="26">
        <v>1020.62</v>
      </c>
      <c r="L12" s="26">
        <v>3082.41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22438.929999999997</v>
      </c>
      <c r="AI12" s="26">
        <v>22236.98</v>
      </c>
      <c r="AJ12" s="69">
        <f>+AI12-AH12</f>
        <v>-201.94999999999709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>
        <v>7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7</v>
      </c>
      <c r="AI14" s="26"/>
      <c r="AJ14" s="69">
        <f>+AI14-AH14</f>
        <v>-7</v>
      </c>
    </row>
    <row r="15" spans="1:36" x14ac:dyDescent="0.25">
      <c r="A15" s="13" t="s">
        <v>0</v>
      </c>
      <c r="B15" s="23">
        <v>48</v>
      </c>
      <c r="C15" s="23">
        <v>0</v>
      </c>
      <c r="D15" s="23">
        <v>119</v>
      </c>
      <c r="E15" s="23">
        <v>0</v>
      </c>
      <c r="F15" s="23">
        <v>0</v>
      </c>
      <c r="G15" s="23">
        <v>158.5</v>
      </c>
      <c r="H15" s="23">
        <v>197.5</v>
      </c>
      <c r="I15" s="23">
        <v>86</v>
      </c>
      <c r="J15" s="23">
        <v>53</v>
      </c>
      <c r="K15" s="23">
        <v>9.5</v>
      </c>
      <c r="L15" s="23">
        <v>284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955.5</v>
      </c>
    </row>
    <row r="16" spans="1:36" s="32" customFormat="1" x14ac:dyDescent="0.25">
      <c r="A16" s="30" t="s">
        <v>20</v>
      </c>
      <c r="B16" s="31">
        <v>85</v>
      </c>
      <c r="C16" s="31">
        <v>0</v>
      </c>
      <c r="D16" s="31">
        <v>15</v>
      </c>
      <c r="E16" s="31">
        <v>0</v>
      </c>
      <c r="F16" s="31">
        <v>0</v>
      </c>
      <c r="G16" s="31">
        <v>0</v>
      </c>
      <c r="H16" s="31">
        <v>0</v>
      </c>
      <c r="I16" s="31"/>
      <c r="J16" s="31"/>
      <c r="K16" s="31">
        <v>6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106</v>
      </c>
      <c r="AJ16" s="70"/>
    </row>
    <row r="17" spans="1:36" s="47" customFormat="1" x14ac:dyDescent="0.25">
      <c r="A17" s="46" t="s">
        <v>27</v>
      </c>
      <c r="B17" s="22">
        <f>B16*$B$8</f>
        <v>378.25</v>
      </c>
      <c r="C17" s="22">
        <f>C16*$B$8</f>
        <v>0</v>
      </c>
      <c r="D17" s="22">
        <f t="shared" ref="D17:AG17" si="2">D16*$B$8</f>
        <v>66.75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26.700000000000003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471.7</v>
      </c>
    </row>
    <row r="18" spans="1:36" s="32" customFormat="1" x14ac:dyDescent="0.25">
      <c r="A18" s="30" t="s">
        <v>23</v>
      </c>
      <c r="B18" s="33">
        <v>60</v>
      </c>
      <c r="C18" s="33">
        <v>474</v>
      </c>
      <c r="D18" s="33">
        <v>107</v>
      </c>
      <c r="E18" s="33">
        <v>467</v>
      </c>
      <c r="F18" s="33"/>
      <c r="G18" s="33"/>
      <c r="H18" s="33"/>
      <c r="I18" s="33"/>
      <c r="J18" s="33"/>
      <c r="K18" s="33">
        <v>58</v>
      </c>
      <c r="L18" s="33">
        <v>409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1575</v>
      </c>
      <c r="AJ18" s="70"/>
    </row>
    <row r="19" spans="1:36" s="47" customFormat="1" x14ac:dyDescent="0.25">
      <c r="A19" s="46" t="s">
        <v>27</v>
      </c>
      <c r="B19" s="22">
        <f>B18*$B$9</f>
        <v>268.2</v>
      </c>
      <c r="C19" s="22">
        <f t="shared" ref="C19:AG19" si="3">C18*$B$9</f>
        <v>2118.7799999999997</v>
      </c>
      <c r="D19" s="22">
        <f t="shared" si="3"/>
        <v>478.28999999999996</v>
      </c>
      <c r="E19" s="22">
        <f t="shared" si="3"/>
        <v>2087.4899999999998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259.26</v>
      </c>
      <c r="L19" s="22">
        <f t="shared" si="3"/>
        <v>1828.2299999999998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7040.2499999999991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145</v>
      </c>
      <c r="C22" s="20">
        <f t="shared" ref="C22:AG23" si="5">+C16+C18+C20</f>
        <v>474</v>
      </c>
      <c r="D22" s="20">
        <f t="shared" si="5"/>
        <v>122</v>
      </c>
      <c r="E22" s="20">
        <f t="shared" si="5"/>
        <v>467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64</v>
      </c>
      <c r="L22" s="20">
        <f t="shared" si="5"/>
        <v>409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1681</v>
      </c>
    </row>
    <row r="23" spans="1:36" s="47" customFormat="1" x14ac:dyDescent="0.25">
      <c r="A23" s="48" t="s">
        <v>26</v>
      </c>
      <c r="B23" s="19">
        <f>+B17+B19+B21</f>
        <v>646.45000000000005</v>
      </c>
      <c r="C23" s="19">
        <f t="shared" si="5"/>
        <v>2118.7799999999997</v>
      </c>
      <c r="D23" s="19">
        <f t="shared" si="5"/>
        <v>545.04</v>
      </c>
      <c r="E23" s="19">
        <f t="shared" si="5"/>
        <v>2087.4899999999998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285.95999999999998</v>
      </c>
      <c r="L23" s="19">
        <f t="shared" si="5"/>
        <v>1828.2299999999998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7511.9499999999989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>
        <v>12.27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12.27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54.846899999999998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54.846899999999998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12.27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12.27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54.846899999999998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54.846899999999998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1207.77</v>
      </c>
      <c r="C49" s="44">
        <v>728.34</v>
      </c>
      <c r="D49" s="44">
        <v>1068.6300000000001</v>
      </c>
      <c r="E49" s="44">
        <v>1588.09</v>
      </c>
      <c r="F49" s="44">
        <v>14.21</v>
      </c>
      <c r="G49" s="44">
        <v>1687.74</v>
      </c>
      <c r="H49" s="44">
        <v>0</v>
      </c>
      <c r="I49" s="44">
        <v>560.96</v>
      </c>
      <c r="J49" s="44">
        <v>1123.1600000000001</v>
      </c>
      <c r="K49" s="44">
        <v>513.02</v>
      </c>
      <c r="L49" s="44">
        <v>557.37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9049.2900000000009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23.52</v>
      </c>
      <c r="C52" s="44"/>
      <c r="D52" s="44"/>
      <c r="E52" s="44"/>
      <c r="F52" s="44"/>
      <c r="G52" s="44"/>
      <c r="H52" s="44">
        <v>1571.09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1594.61</v>
      </c>
    </row>
    <row r="53" spans="1:34" x14ac:dyDescent="0.25">
      <c r="A53" s="17" t="s">
        <v>18</v>
      </c>
      <c r="B53" s="44">
        <v>288.39999999999998</v>
      </c>
      <c r="C53" s="44">
        <v>367.13</v>
      </c>
      <c r="D53" s="44">
        <v>507.24</v>
      </c>
      <c r="E53" s="44">
        <v>270.49</v>
      </c>
      <c r="F53" s="44">
        <v>87.02</v>
      </c>
      <c r="G53" s="44">
        <v>294.83999999999997</v>
      </c>
      <c r="H53" s="44">
        <v>735.78</v>
      </c>
      <c r="I53" s="44"/>
      <c r="J53" s="44"/>
      <c r="K53" s="44">
        <v>159.75</v>
      </c>
      <c r="L53" s="44">
        <v>414.09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3124.74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>
        <v>95.2</v>
      </c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95.2</v>
      </c>
    </row>
    <row r="55" spans="1:34" x14ac:dyDescent="0.25">
      <c r="A55" s="17" t="s">
        <v>52</v>
      </c>
      <c r="B55" s="44">
        <v>8.94</v>
      </c>
      <c r="C55" s="44">
        <v>17.739999999999998</v>
      </c>
      <c r="D55" s="44">
        <v>92.32</v>
      </c>
      <c r="E55" s="44">
        <v>31.89</v>
      </c>
      <c r="F55" s="44"/>
      <c r="G55" s="44">
        <v>88.45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239.33999999999997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>
        <v>22.64</v>
      </c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22.64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2223.08</v>
      </c>
      <c r="C64" s="53">
        <f t="shared" ref="C64:AG64" si="21">+C15+C23+C31+C39+C47+C48+C49+C50+C51+C52+C53+C54+C55+C56+C57+C58+C59+C60+C61+C62+C63</f>
        <v>3231.99</v>
      </c>
      <c r="D64" s="53">
        <f t="shared" si="21"/>
        <v>2332.23</v>
      </c>
      <c r="E64" s="53">
        <f t="shared" si="21"/>
        <v>3977.9599999999996</v>
      </c>
      <c r="F64" s="53">
        <f t="shared" si="21"/>
        <v>101.22999999999999</v>
      </c>
      <c r="G64" s="53">
        <f t="shared" si="21"/>
        <v>2229.5299999999997</v>
      </c>
      <c r="H64" s="53">
        <f t="shared" si="21"/>
        <v>2622.2099999999996</v>
      </c>
      <c r="I64" s="53">
        <f t="shared" si="21"/>
        <v>646.96</v>
      </c>
      <c r="J64" s="53">
        <f t="shared" si="21"/>
        <v>1176.1600000000001</v>
      </c>
      <c r="K64" s="53">
        <f t="shared" si="21"/>
        <v>1023.0769</v>
      </c>
      <c r="L64" s="53">
        <f t="shared" si="21"/>
        <v>3083.6899999999996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22648.116899999994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D</v>
      </c>
      <c r="H66" s="55" t="str">
        <f t="shared" si="22"/>
        <v>CAJA 4 D</v>
      </c>
      <c r="I66" s="55" t="str">
        <f t="shared" si="22"/>
        <v>CAJA 8 D</v>
      </c>
      <c r="J66" s="55" t="str">
        <f t="shared" si="22"/>
        <v>CAJA 8 N</v>
      </c>
      <c r="K66" s="55" t="str">
        <f t="shared" si="22"/>
        <v>CAJA 9 D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2222.6999999999998</v>
      </c>
      <c r="C67" s="57">
        <f t="shared" ref="C67:L67" si="23">C12</f>
        <v>3119.02</v>
      </c>
      <c r="D67" s="57">
        <f t="shared" si="23"/>
        <v>2329.12</v>
      </c>
      <c r="E67" s="57">
        <f t="shared" si="23"/>
        <v>3892.76</v>
      </c>
      <c r="F67" s="57">
        <f t="shared" si="23"/>
        <v>101.23</v>
      </c>
      <c r="G67" s="57">
        <f t="shared" si="23"/>
        <v>2228.19</v>
      </c>
      <c r="H67" s="57">
        <f t="shared" si="23"/>
        <v>2615.48</v>
      </c>
      <c r="I67" s="57">
        <f t="shared" si="23"/>
        <v>646.76</v>
      </c>
      <c r="J67" s="57">
        <f t="shared" si="23"/>
        <v>1180.6400000000001</v>
      </c>
      <c r="K67" s="57">
        <f t="shared" si="23"/>
        <v>1020.62</v>
      </c>
      <c r="L67" s="57">
        <f t="shared" si="23"/>
        <v>3082.41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22438.929999999997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7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7</v>
      </c>
    </row>
    <row r="69" spans="1:34" s="47" customFormat="1" x14ac:dyDescent="0.25">
      <c r="A69" s="58" t="s">
        <v>94</v>
      </c>
      <c r="B69" s="59">
        <f>+B67+B68</f>
        <v>2222.6999999999998</v>
      </c>
      <c r="C69" s="59">
        <f t="shared" ref="C69:AG69" si="25">+C67+C68</f>
        <v>3119.02</v>
      </c>
      <c r="D69" s="59">
        <f t="shared" si="25"/>
        <v>2329.12</v>
      </c>
      <c r="E69" s="59">
        <f t="shared" si="25"/>
        <v>3892.76</v>
      </c>
      <c r="F69" s="59">
        <f t="shared" si="25"/>
        <v>101.23</v>
      </c>
      <c r="G69" s="59">
        <f t="shared" si="25"/>
        <v>2228.19</v>
      </c>
      <c r="H69" s="59">
        <f t="shared" si="25"/>
        <v>2622.48</v>
      </c>
      <c r="I69" s="59">
        <f t="shared" si="25"/>
        <v>646.76</v>
      </c>
      <c r="J69" s="59">
        <f t="shared" si="25"/>
        <v>1180.6400000000001</v>
      </c>
      <c r="K69" s="59">
        <f t="shared" si="25"/>
        <v>1020.62</v>
      </c>
      <c r="L69" s="59">
        <f t="shared" si="25"/>
        <v>3082.41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22445.929999999997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0.38000000000010914</v>
      </c>
      <c r="C70" s="57">
        <f t="shared" si="26"/>
        <v>112.9699999999998</v>
      </c>
      <c r="D70" s="57">
        <f t="shared" si="26"/>
        <v>3.1100000000001273</v>
      </c>
      <c r="E70" s="57">
        <f t="shared" si="26"/>
        <v>85.199999999999363</v>
      </c>
      <c r="F70" s="57">
        <f t="shared" si="26"/>
        <v>0</v>
      </c>
      <c r="G70" s="57">
        <f t="shared" si="26"/>
        <v>1.3399999999996908</v>
      </c>
      <c r="H70" s="57">
        <f t="shared" si="26"/>
        <v>-0.27000000000043656</v>
      </c>
      <c r="I70" s="57">
        <f t="shared" si="26"/>
        <v>0.20000000000004547</v>
      </c>
      <c r="J70" s="57">
        <f t="shared" si="26"/>
        <v>-4.4800000000000182</v>
      </c>
      <c r="K70" s="57">
        <f t="shared" si="26"/>
        <v>2.4569000000000187</v>
      </c>
      <c r="L70" s="57">
        <f t="shared" si="26"/>
        <v>1.2799999999997453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202.18689999999845</v>
      </c>
    </row>
    <row r="71" spans="1:34" ht="112.5" customHeight="1" x14ac:dyDescent="0.25">
      <c r="A71" s="77" t="s">
        <v>96</v>
      </c>
      <c r="B71" s="14"/>
      <c r="C71" s="14" t="s">
        <v>123</v>
      </c>
      <c r="D71" s="14"/>
      <c r="E71" s="14" t="s">
        <v>124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4.47</v>
      </c>
      <c r="C8" s="1" t="s">
        <v>38</v>
      </c>
      <c r="D8" s="2"/>
    </row>
    <row r="9" spans="1:36" x14ac:dyDescent="0.25">
      <c r="A9" s="1" t="s">
        <v>22</v>
      </c>
      <c r="B9" s="24">
        <v>4.45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58</v>
      </c>
      <c r="E11" s="5" t="s">
        <v>60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1094.3800000000001</v>
      </c>
      <c r="C12" s="26">
        <v>3397.41</v>
      </c>
      <c r="D12" s="26">
        <v>1591</v>
      </c>
      <c r="E12" s="26">
        <v>286.33999999999997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6369.13</v>
      </c>
      <c r="AI12" s="26">
        <v>6308.5</v>
      </c>
      <c r="AJ12" s="69">
        <f>+AI12-AH12</f>
        <v>-60.630000000000109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38</v>
      </c>
      <c r="C15" s="23">
        <v>20</v>
      </c>
      <c r="D15" s="23">
        <v>83.7</v>
      </c>
      <c r="E15" s="23">
        <v>19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160.69999999999999</v>
      </c>
    </row>
    <row r="16" spans="1:36" s="32" customFormat="1" x14ac:dyDescent="0.25">
      <c r="A16" s="30" t="s">
        <v>20</v>
      </c>
      <c r="B16" s="31">
        <v>96</v>
      </c>
      <c r="C16" s="31">
        <v>380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476</v>
      </c>
      <c r="AJ16" s="70"/>
    </row>
    <row r="17" spans="1:36" s="47" customFormat="1" x14ac:dyDescent="0.25">
      <c r="A17" s="46" t="s">
        <v>27</v>
      </c>
      <c r="B17" s="22">
        <f>B16*$B$8</f>
        <v>429.12</v>
      </c>
      <c r="C17" s="22">
        <f>C16*$B$8</f>
        <v>1698.6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2127.7199999999998</v>
      </c>
    </row>
    <row r="18" spans="1:36" s="32" customFormat="1" x14ac:dyDescent="0.25">
      <c r="A18" s="30" t="s">
        <v>23</v>
      </c>
      <c r="B18" s="33">
        <v>16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16</v>
      </c>
      <c r="AJ18" s="70"/>
    </row>
    <row r="19" spans="1:36" s="47" customFormat="1" x14ac:dyDescent="0.25">
      <c r="A19" s="46" t="s">
        <v>27</v>
      </c>
      <c r="B19" s="22">
        <f>B18*$B$9</f>
        <v>71.2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71.2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112</v>
      </c>
      <c r="C22" s="20">
        <f t="shared" ref="C22:AG23" si="5">+C16+C18+C20</f>
        <v>380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492</v>
      </c>
    </row>
    <row r="23" spans="1:36" s="47" customFormat="1" x14ac:dyDescent="0.25">
      <c r="A23" s="48" t="s">
        <v>26</v>
      </c>
      <c r="B23" s="19">
        <f>+B17+B19+B21</f>
        <v>500.32</v>
      </c>
      <c r="C23" s="19">
        <f t="shared" si="5"/>
        <v>1698.6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2198.92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329.87</v>
      </c>
      <c r="C49" s="44">
        <v>934.47</v>
      </c>
      <c r="D49" s="44">
        <v>1194.92</v>
      </c>
      <c r="E49" s="44">
        <v>198.59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2657.8500000000004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211.7</v>
      </c>
      <c r="C53" s="44">
        <v>749.94</v>
      </c>
      <c r="D53" s="44">
        <v>298.42</v>
      </c>
      <c r="E53" s="44">
        <v>68.09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1328.15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16.61</v>
      </c>
      <c r="C55" s="44"/>
      <c r="D55" s="44">
        <v>14.37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30.979999999999997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1096.4999999999998</v>
      </c>
      <c r="C64" s="53">
        <f t="shared" ref="C64:AG64" si="21">+C15+C23+C31+C39+C47+C48+C49+C50+C51+C52+C53+C54+C55+C56+C57+C58+C59+C60+C61+C62+C63</f>
        <v>3403.0099999999998</v>
      </c>
      <c r="D64" s="53">
        <f t="shared" si="21"/>
        <v>1591.41</v>
      </c>
      <c r="E64" s="53">
        <f t="shared" si="21"/>
        <v>285.68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6376.5999999999995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3 N</v>
      </c>
      <c r="E66" s="55" t="str">
        <f t="shared" si="22"/>
        <v>CAJA 4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1094.3800000000001</v>
      </c>
      <c r="C67" s="57">
        <f t="shared" ref="C67:L67" si="23">C12</f>
        <v>3397.41</v>
      </c>
      <c r="D67" s="57">
        <f t="shared" si="23"/>
        <v>1591</v>
      </c>
      <c r="E67" s="57">
        <f t="shared" si="23"/>
        <v>286.33999999999997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6369.13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1094.3800000000001</v>
      </c>
      <c r="C69" s="59">
        <f t="shared" ref="C69:AG69" si="25">+C67+C68</f>
        <v>3397.41</v>
      </c>
      <c r="D69" s="59">
        <f t="shared" si="25"/>
        <v>1591</v>
      </c>
      <c r="E69" s="59">
        <f t="shared" si="25"/>
        <v>286.33999999999997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6369.13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2.1199999999996635</v>
      </c>
      <c r="C70" s="57">
        <f t="shared" si="26"/>
        <v>5.5999999999999091</v>
      </c>
      <c r="D70" s="57">
        <f t="shared" si="26"/>
        <v>0.41000000000008185</v>
      </c>
      <c r="E70" s="57">
        <f t="shared" si="26"/>
        <v>-0.65999999999996817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7.4699999999996862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62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4.47</v>
      </c>
      <c r="C8" s="1" t="s">
        <v>38</v>
      </c>
      <c r="D8" s="2"/>
    </row>
    <row r="9" spans="1:36" x14ac:dyDescent="0.25">
      <c r="A9" s="1" t="s">
        <v>22</v>
      </c>
      <c r="B9" s="24">
        <v>4.45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56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1425.16</v>
      </c>
      <c r="C12" s="26">
        <v>1812.02</v>
      </c>
      <c r="D12" s="26">
        <v>617.6</v>
      </c>
      <c r="E12" s="26">
        <v>1498.32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5353.1</v>
      </c>
      <c r="AI12" s="26">
        <v>5332.99</v>
      </c>
      <c r="AJ12" s="69">
        <f>+AI12-AH12</f>
        <v>-20.110000000000582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205.5</v>
      </c>
      <c r="C15" s="23">
        <v>186.5</v>
      </c>
      <c r="D15" s="23">
        <v>51.5</v>
      </c>
      <c r="E15" s="23">
        <v>206.6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650.1</v>
      </c>
    </row>
    <row r="16" spans="1:36" s="32" customFormat="1" x14ac:dyDescent="0.25">
      <c r="A16" s="30" t="s">
        <v>20</v>
      </c>
      <c r="B16" s="31">
        <v>60</v>
      </c>
      <c r="C16" s="31">
        <v>52</v>
      </c>
      <c r="D16" s="31">
        <v>31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143</v>
      </c>
      <c r="AJ16" s="70"/>
    </row>
    <row r="17" spans="1:36" s="47" customFormat="1" x14ac:dyDescent="0.25">
      <c r="A17" s="46" t="s">
        <v>27</v>
      </c>
      <c r="B17" s="22">
        <f>B16*$B$8</f>
        <v>268.2</v>
      </c>
      <c r="C17" s="22">
        <f>C16*$B$8</f>
        <v>232.44</v>
      </c>
      <c r="D17" s="22">
        <f t="shared" ref="D17:AG17" si="2">D16*$B$8</f>
        <v>138.57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639.21</v>
      </c>
    </row>
    <row r="18" spans="1:36" s="32" customFormat="1" x14ac:dyDescent="0.25">
      <c r="A18" s="30" t="s">
        <v>23</v>
      </c>
      <c r="B18" s="33">
        <v>15</v>
      </c>
      <c r="C18" s="33">
        <v>25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40</v>
      </c>
      <c r="AJ18" s="70"/>
    </row>
    <row r="19" spans="1:36" s="47" customFormat="1" x14ac:dyDescent="0.25">
      <c r="A19" s="46" t="s">
        <v>27</v>
      </c>
      <c r="B19" s="22">
        <f>B18*$B$9</f>
        <v>66.75</v>
      </c>
      <c r="C19" s="22">
        <f t="shared" ref="C19:AG19" si="3">C18*$B$9</f>
        <v>111.25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178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75</v>
      </c>
      <c r="C22" s="20">
        <f t="shared" ref="C22:AG23" si="5">+C16+C18+C20</f>
        <v>77</v>
      </c>
      <c r="D22" s="20">
        <f t="shared" si="5"/>
        <v>31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183</v>
      </c>
    </row>
    <row r="23" spans="1:36" s="47" customFormat="1" x14ac:dyDescent="0.25">
      <c r="A23" s="48" t="s">
        <v>26</v>
      </c>
      <c r="B23" s="19">
        <f>+B17+B19+B21</f>
        <v>334.95</v>
      </c>
      <c r="C23" s="19">
        <f t="shared" si="5"/>
        <v>343.69</v>
      </c>
      <c r="D23" s="19">
        <f t="shared" si="5"/>
        <v>138.57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817.21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543.29999999999995</v>
      </c>
      <c r="C49" s="44">
        <v>751.38</v>
      </c>
      <c r="D49" s="44">
        <v>140.41</v>
      </c>
      <c r="E49" s="44">
        <v>798.39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2233.48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283.18</v>
      </c>
      <c r="C53" s="44">
        <v>513.21</v>
      </c>
      <c r="D53" s="44">
        <v>288.27</v>
      </c>
      <c r="E53" s="44">
        <v>482.55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1567.21</v>
      </c>
    </row>
    <row r="54" spans="1:34" x14ac:dyDescent="0.25">
      <c r="A54" s="17" t="s">
        <v>114</v>
      </c>
      <c r="B54" s="44">
        <v>8.85</v>
      </c>
      <c r="C54" s="44"/>
      <c r="D54" s="44"/>
      <c r="E54" s="44">
        <v>12.99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21.84</v>
      </c>
    </row>
    <row r="55" spans="1:34" x14ac:dyDescent="0.25">
      <c r="A55" s="17" t="s">
        <v>52</v>
      </c>
      <c r="B55" s="44">
        <v>49.43</v>
      </c>
      <c r="C55" s="44">
        <v>22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71.430000000000007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1425.21</v>
      </c>
      <c r="C64" s="53">
        <f t="shared" ref="C64:AG64" si="21">+C15+C23+C31+C39+C47+C48+C49+C50+C51+C52+C53+C54+C55+C56+C57+C58+C59+C60+C61+C62+C63</f>
        <v>1816.7800000000002</v>
      </c>
      <c r="D64" s="53">
        <f t="shared" si="21"/>
        <v>618.75</v>
      </c>
      <c r="E64" s="53">
        <f t="shared" si="21"/>
        <v>1500.53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5361.27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2 N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1425.16</v>
      </c>
      <c r="C67" s="57">
        <f t="shared" ref="C67:L67" si="23">C12</f>
        <v>1812.02</v>
      </c>
      <c r="D67" s="57">
        <f t="shared" si="23"/>
        <v>617.6</v>
      </c>
      <c r="E67" s="57">
        <f t="shared" si="23"/>
        <v>1498.32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5353.1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1425.16</v>
      </c>
      <c r="C69" s="59">
        <f t="shared" ref="C69:AG69" si="25">+C67+C68</f>
        <v>1812.02</v>
      </c>
      <c r="D69" s="59">
        <f t="shared" si="25"/>
        <v>617.6</v>
      </c>
      <c r="E69" s="59">
        <f t="shared" si="25"/>
        <v>1498.32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5353.1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4.9999999999954525E-2</v>
      </c>
      <c r="C70" s="57">
        <f t="shared" si="26"/>
        <v>4.7600000000002183</v>
      </c>
      <c r="D70" s="57">
        <f t="shared" si="26"/>
        <v>1.1499999999999773</v>
      </c>
      <c r="E70" s="57">
        <f t="shared" si="26"/>
        <v>2.2100000000000364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8.1700000000001864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AI47" sqref="AI4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4.47</v>
      </c>
      <c r="C8" s="1" t="s">
        <v>38</v>
      </c>
      <c r="D8" s="2"/>
    </row>
    <row r="9" spans="1:36" x14ac:dyDescent="0.25">
      <c r="A9" s="1" t="s">
        <v>22</v>
      </c>
      <c r="B9" s="24">
        <v>4.45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850.16</v>
      </c>
      <c r="C12" s="26">
        <v>1213.7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2063.86</v>
      </c>
      <c r="AI12" s="26">
        <v>2048.38</v>
      </c>
      <c r="AJ12" s="69">
        <f>+AI12-AH12</f>
        <v>-15.480000000000018</v>
      </c>
    </row>
    <row r="13" spans="1:36" ht="19.5" customHeight="1" x14ac:dyDescent="0.25">
      <c r="A13" s="25" t="s">
        <v>117</v>
      </c>
      <c r="B13" s="26">
        <v>48</v>
      </c>
      <c r="C13" s="26">
        <v>30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78</v>
      </c>
      <c r="AI13" s="26"/>
      <c r="AJ13" s="69">
        <f>+AI13-AH13</f>
        <v>-78</v>
      </c>
    </row>
    <row r="14" spans="1:36" ht="19.5" customHeight="1" x14ac:dyDescent="0.25">
      <c r="A14" s="25" t="s">
        <v>118</v>
      </c>
      <c r="B14" s="26">
        <v>6</v>
      </c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0.5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0.5</v>
      </c>
    </row>
    <row r="16" spans="1:36" s="32" customFormat="1" x14ac:dyDescent="0.25">
      <c r="A16" s="30" t="s">
        <v>20</v>
      </c>
      <c r="B16" s="31">
        <v>25</v>
      </c>
      <c r="C16" s="31">
        <v>92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117</v>
      </c>
      <c r="AJ16" s="70"/>
    </row>
    <row r="17" spans="1:36" s="47" customFormat="1" x14ac:dyDescent="0.25">
      <c r="A17" s="46" t="s">
        <v>27</v>
      </c>
      <c r="B17" s="22">
        <f>B16*$B$8</f>
        <v>111.75</v>
      </c>
      <c r="C17" s="22">
        <f>C16*$B$8</f>
        <v>411.23999999999995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522.99</v>
      </c>
    </row>
    <row r="18" spans="1:36" s="32" customFormat="1" x14ac:dyDescent="0.25">
      <c r="A18" s="30" t="s">
        <v>23</v>
      </c>
      <c r="B18" s="33">
        <v>37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37</v>
      </c>
      <c r="AJ18" s="70"/>
    </row>
    <row r="19" spans="1:36" s="47" customFormat="1" x14ac:dyDescent="0.25">
      <c r="A19" s="46" t="s">
        <v>27</v>
      </c>
      <c r="B19" s="22">
        <f>B18*$B$9</f>
        <v>164.65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164.65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62</v>
      </c>
      <c r="C22" s="20">
        <f t="shared" ref="C22:AG23" si="5">+C16+C18+C20</f>
        <v>92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154</v>
      </c>
    </row>
    <row r="23" spans="1:36" s="47" customFormat="1" x14ac:dyDescent="0.25">
      <c r="A23" s="48" t="s">
        <v>26</v>
      </c>
      <c r="B23" s="19">
        <f>+B17+B19+B21</f>
        <v>276.39999999999998</v>
      </c>
      <c r="C23" s="19">
        <f t="shared" si="5"/>
        <v>411.23999999999995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687.63999999999987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518.72</v>
      </c>
      <c r="C49" s="44">
        <v>643.09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1161.81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108.1</v>
      </c>
      <c r="C53" s="44">
        <v>198.88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306.98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56.28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56.28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903.72</v>
      </c>
      <c r="C64" s="53">
        <f t="shared" ref="C64:AG64" si="21">+C15+C23+C31+C39+C47+C48+C49+C50+C51+C52+C53+C54+C55+C56+C57+C58+C59+C60+C61+C62+C63</f>
        <v>1309.49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2213.21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850.16</v>
      </c>
      <c r="C67" s="57">
        <f t="shared" ref="C67:L67" si="23">C12</f>
        <v>1213.7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2063.86</v>
      </c>
    </row>
    <row r="68" spans="1:34" s="47" customFormat="1" x14ac:dyDescent="0.25">
      <c r="A68" s="58" t="s">
        <v>93</v>
      </c>
      <c r="B68" s="59">
        <f t="shared" ref="B68:AG68" si="24">+B13+B14</f>
        <v>54</v>
      </c>
      <c r="C68" s="59">
        <f t="shared" si="24"/>
        <v>36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90</v>
      </c>
    </row>
    <row r="69" spans="1:34" s="47" customFormat="1" x14ac:dyDescent="0.25">
      <c r="A69" s="58" t="s">
        <v>94</v>
      </c>
      <c r="B69" s="59">
        <f>+B67+B68</f>
        <v>904.16</v>
      </c>
      <c r="C69" s="59">
        <f t="shared" ref="C69:AG69" si="25">+C67+C68</f>
        <v>1249.7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2153.86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-0.43999999999994088</v>
      </c>
      <c r="C70" s="57">
        <f t="shared" si="26"/>
        <v>59.789999999999964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59.350000000000023</v>
      </c>
    </row>
    <row r="71" spans="1:34" ht="102.75" customHeight="1" x14ac:dyDescent="0.25">
      <c r="A71" s="77" t="s">
        <v>96</v>
      </c>
      <c r="B71" s="14"/>
      <c r="C71" s="14" t="s">
        <v>125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D22" sqref="D2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743.39</v>
      </c>
      <c r="C12" s="26">
        <v>925.92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1669.31</v>
      </c>
      <c r="AI12" s="26">
        <v>1669.31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19.5</v>
      </c>
      <c r="C15" s="23">
        <v>43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62.5</v>
      </c>
    </row>
    <row r="16" spans="1:36" s="32" customFormat="1" x14ac:dyDescent="0.25">
      <c r="A16" s="30" t="s">
        <v>20</v>
      </c>
      <c r="B16" s="31">
        <v>57</v>
      </c>
      <c r="C16" s="31">
        <v>69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126</v>
      </c>
      <c r="AJ16" s="70"/>
    </row>
    <row r="17" spans="1:36" s="47" customFormat="1" x14ac:dyDescent="0.25">
      <c r="A17" s="46" t="s">
        <v>27</v>
      </c>
      <c r="B17" s="22">
        <f>B16*$B$8</f>
        <v>251.94</v>
      </c>
      <c r="C17" s="22">
        <f>C16*$B$8</f>
        <v>304.98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556.92000000000007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57</v>
      </c>
      <c r="C22" s="20">
        <f t="shared" ref="C22:AG23" si="5">+C16+C18+C20</f>
        <v>69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126</v>
      </c>
    </row>
    <row r="23" spans="1:36" s="47" customFormat="1" x14ac:dyDescent="0.25">
      <c r="A23" s="48" t="s">
        <v>26</v>
      </c>
      <c r="B23" s="19">
        <f>+B17+B19+B21</f>
        <v>251.94</v>
      </c>
      <c r="C23" s="19">
        <f t="shared" si="5"/>
        <v>304.98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556.92000000000007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23.2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23.2</v>
      </c>
    </row>
    <row r="33" spans="1:34" s="47" customFormat="1" x14ac:dyDescent="0.25">
      <c r="A33" s="46" t="s">
        <v>35</v>
      </c>
      <c r="B33" s="22">
        <f>B32*$B$8</f>
        <v>102.544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102.544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23.2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23.2</v>
      </c>
    </row>
    <row r="39" spans="1:34" s="47" customFormat="1" x14ac:dyDescent="0.25">
      <c r="A39" s="48" t="s">
        <v>42</v>
      </c>
      <c r="B39" s="19">
        <f>+B33+B35+B37</f>
        <v>102.544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102.544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309.62</v>
      </c>
      <c r="C49" s="44">
        <v>430.54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740.16000000000008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59.49</v>
      </c>
      <c r="C53" s="44">
        <v>148.69999999999999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208.19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743.09400000000005</v>
      </c>
      <c r="C64" s="53">
        <f t="shared" ref="C64:AG64" si="21">+C15+C23+C31+C39+C47+C48+C49+C50+C51+C52+C53+C54+C55+C56+C57+C58+C59+C60+C61+C62+C63</f>
        <v>927.22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1670.3140000000001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743.39</v>
      </c>
      <c r="C67" s="57">
        <f t="shared" ref="C67:L67" si="23">C12</f>
        <v>925.92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1669.31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743.39</v>
      </c>
      <c r="C69" s="59">
        <f t="shared" ref="C69:AG69" si="25">+C67+C68</f>
        <v>925.92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1669.31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-0.29599999999993543</v>
      </c>
      <c r="C70" s="57">
        <f t="shared" si="26"/>
        <v>1.3000000000000682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1.0040000000001328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/>
    </row>
    <row r="9" spans="1:36" x14ac:dyDescent="0.25">
      <c r="A9" s="1" t="s">
        <v>22</v>
      </c>
      <c r="B9" s="24">
        <v>4.47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54</v>
      </c>
      <c r="F11" s="5" t="s">
        <v>56</v>
      </c>
      <c r="G11" s="5" t="s">
        <v>58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781.15</v>
      </c>
      <c r="C12" s="26">
        <v>1365.16</v>
      </c>
      <c r="D12" s="26">
        <v>1398.11</v>
      </c>
      <c r="E12" s="26">
        <v>2431.36</v>
      </c>
      <c r="F12" s="26">
        <v>1917.06</v>
      </c>
      <c r="G12" s="26">
        <v>2359.9299999999998</v>
      </c>
      <c r="H12" s="26">
        <v>1113.53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11366.300000000001</v>
      </c>
      <c r="AI12" s="26">
        <v>11269.49</v>
      </c>
      <c r="AJ12" s="69">
        <f>+AI12-AH12</f>
        <v>-96.81000000000131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22</v>
      </c>
      <c r="C15" s="23">
        <v>111.5</v>
      </c>
      <c r="D15" s="23">
        <v>202.5</v>
      </c>
      <c r="E15" s="23">
        <v>328.5</v>
      </c>
      <c r="F15" s="23">
        <v>87</v>
      </c>
      <c r="G15" s="23">
        <v>141</v>
      </c>
      <c r="H15" s="23">
        <v>196.5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1089</v>
      </c>
    </row>
    <row r="16" spans="1:36" s="32" customFormat="1" x14ac:dyDescent="0.25">
      <c r="A16" s="30" t="s">
        <v>20</v>
      </c>
      <c r="B16" s="31">
        <v>10</v>
      </c>
      <c r="C16" s="31">
        <v>55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65</v>
      </c>
      <c r="AJ16" s="70"/>
    </row>
    <row r="17" spans="1:36" s="47" customFormat="1" x14ac:dyDescent="0.25">
      <c r="A17" s="46" t="s">
        <v>27</v>
      </c>
      <c r="B17" s="22">
        <f>B16*$B$8</f>
        <v>44.5</v>
      </c>
      <c r="C17" s="22">
        <f>C16*$B$8</f>
        <v>244.75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289.25</v>
      </c>
    </row>
    <row r="18" spans="1:36" s="32" customFormat="1" x14ac:dyDescent="0.25">
      <c r="A18" s="30" t="s">
        <v>23</v>
      </c>
      <c r="B18" s="33">
        <v>40</v>
      </c>
      <c r="C18" s="33">
        <v>113</v>
      </c>
      <c r="D18" s="33"/>
      <c r="E18" s="33">
        <v>175</v>
      </c>
      <c r="F18" s="33">
        <v>199</v>
      </c>
      <c r="G18" s="33">
        <v>229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756</v>
      </c>
      <c r="AJ18" s="70"/>
    </row>
    <row r="19" spans="1:36" s="47" customFormat="1" x14ac:dyDescent="0.25">
      <c r="A19" s="46" t="s">
        <v>27</v>
      </c>
      <c r="B19" s="22">
        <f>B18*$B$9</f>
        <v>178.79999999999998</v>
      </c>
      <c r="C19" s="22">
        <f t="shared" ref="C19:AG19" si="3">C18*$B$9</f>
        <v>505.10999999999996</v>
      </c>
      <c r="D19" s="22">
        <f t="shared" si="3"/>
        <v>0</v>
      </c>
      <c r="E19" s="22">
        <f t="shared" si="3"/>
        <v>782.25</v>
      </c>
      <c r="F19" s="22">
        <f t="shared" si="3"/>
        <v>889.53</v>
      </c>
      <c r="G19" s="22">
        <f t="shared" si="3"/>
        <v>1023.63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3379.3199999999997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50</v>
      </c>
      <c r="C22" s="20">
        <f t="shared" ref="C22:AG23" si="5">+C16+C18+C20</f>
        <v>168</v>
      </c>
      <c r="D22" s="20">
        <f t="shared" si="5"/>
        <v>0</v>
      </c>
      <c r="E22" s="20">
        <f t="shared" si="5"/>
        <v>175</v>
      </c>
      <c r="F22" s="20">
        <f t="shared" si="5"/>
        <v>199</v>
      </c>
      <c r="G22" s="20">
        <f t="shared" si="5"/>
        <v>229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821</v>
      </c>
    </row>
    <row r="23" spans="1:36" s="47" customFormat="1" x14ac:dyDescent="0.25">
      <c r="A23" s="48" t="s">
        <v>26</v>
      </c>
      <c r="B23" s="19">
        <f>+B17+B19+B21</f>
        <v>223.29999999999998</v>
      </c>
      <c r="C23" s="19">
        <f t="shared" si="5"/>
        <v>749.8599999999999</v>
      </c>
      <c r="D23" s="19">
        <f t="shared" si="5"/>
        <v>0</v>
      </c>
      <c r="E23" s="19">
        <f t="shared" si="5"/>
        <v>782.25</v>
      </c>
      <c r="F23" s="19">
        <f t="shared" si="5"/>
        <v>889.53</v>
      </c>
      <c r="G23" s="19">
        <f t="shared" si="5"/>
        <v>1023.63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3668.5699999999997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>
        <v>1196.93</v>
      </c>
      <c r="E49" s="44">
        <v>934.81</v>
      </c>
      <c r="F49" s="44"/>
      <c r="G49" s="44"/>
      <c r="H49" s="44">
        <v>857.87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2989.6099999999997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>
        <v>383.97</v>
      </c>
      <c r="C52" s="44">
        <v>344.58</v>
      </c>
      <c r="D52" s="44"/>
      <c r="E52" s="44"/>
      <c r="F52" s="44">
        <v>746.32</v>
      </c>
      <c r="G52" s="44">
        <v>905.27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2380.14</v>
      </c>
    </row>
    <row r="53" spans="1:34" x14ac:dyDescent="0.25">
      <c r="A53" s="17" t="s">
        <v>18</v>
      </c>
      <c r="B53" s="44">
        <v>153.07</v>
      </c>
      <c r="C53" s="44">
        <v>161.35</v>
      </c>
      <c r="D53" s="44"/>
      <c r="E53" s="44">
        <v>392.22</v>
      </c>
      <c r="F53" s="44">
        <v>197.88</v>
      </c>
      <c r="G53" s="44">
        <v>291.39999999999998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1195.92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>
        <v>60.13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60.13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782.33999999999992</v>
      </c>
      <c r="C64" s="53">
        <f t="shared" ref="C64:AG64" si="21">+C15+C23+C31+C39+C47+C48+C49+C50+C51+C52+C53+C54+C55+C56+C57+C58+C59+C60+C61+C62+C63</f>
        <v>1367.2899999999997</v>
      </c>
      <c r="D64" s="53">
        <f t="shared" si="21"/>
        <v>1399.43</v>
      </c>
      <c r="E64" s="53">
        <f t="shared" si="21"/>
        <v>2437.7799999999997</v>
      </c>
      <c r="F64" s="53">
        <f t="shared" si="21"/>
        <v>1920.73</v>
      </c>
      <c r="G64" s="53">
        <f t="shared" si="21"/>
        <v>2361.3000000000002</v>
      </c>
      <c r="H64" s="53">
        <f t="shared" si="21"/>
        <v>1114.5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11383.369999999999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3 D</v>
      </c>
      <c r="D66" s="55" t="str">
        <f t="shared" ref="D66:AG67" si="22">D11</f>
        <v>CAJA 4 D</v>
      </c>
      <c r="E66" s="55" t="str">
        <f t="shared" si="22"/>
        <v>CAJA 1 N</v>
      </c>
      <c r="F66" s="55" t="str">
        <f t="shared" si="22"/>
        <v>CAJA 2 N</v>
      </c>
      <c r="G66" s="55" t="str">
        <f t="shared" si="22"/>
        <v>CAJA 3 N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781.15</v>
      </c>
      <c r="C67" s="57">
        <f t="shared" ref="C67:L67" si="23">C12</f>
        <v>1365.16</v>
      </c>
      <c r="D67" s="57">
        <f t="shared" si="23"/>
        <v>1398.11</v>
      </c>
      <c r="E67" s="57">
        <f t="shared" si="23"/>
        <v>2431.36</v>
      </c>
      <c r="F67" s="57">
        <f t="shared" si="23"/>
        <v>1917.06</v>
      </c>
      <c r="G67" s="57">
        <f t="shared" si="23"/>
        <v>2359.9299999999998</v>
      </c>
      <c r="H67" s="57">
        <f t="shared" si="23"/>
        <v>1113.53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11366.300000000001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781.15</v>
      </c>
      <c r="C69" s="59">
        <f t="shared" ref="C69:AG69" si="25">+C67+C68</f>
        <v>1365.16</v>
      </c>
      <c r="D69" s="59">
        <f t="shared" si="25"/>
        <v>1398.11</v>
      </c>
      <c r="E69" s="59">
        <f t="shared" si="25"/>
        <v>2431.36</v>
      </c>
      <c r="F69" s="59">
        <f t="shared" si="25"/>
        <v>1917.06</v>
      </c>
      <c r="G69" s="59">
        <f t="shared" si="25"/>
        <v>2359.9299999999998</v>
      </c>
      <c r="H69" s="59">
        <f t="shared" si="25"/>
        <v>1113.53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11366.300000000001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1.1899999999999409</v>
      </c>
      <c r="C70" s="57">
        <f t="shared" si="26"/>
        <v>2.1299999999996544</v>
      </c>
      <c r="D70" s="57">
        <f t="shared" si="26"/>
        <v>1.3200000000001637</v>
      </c>
      <c r="E70" s="57">
        <f t="shared" si="26"/>
        <v>6.419999999999618</v>
      </c>
      <c r="F70" s="57">
        <f t="shared" si="26"/>
        <v>3.6700000000000728</v>
      </c>
      <c r="G70" s="57">
        <f t="shared" si="26"/>
        <v>1.3700000000003456</v>
      </c>
      <c r="H70" s="57">
        <f t="shared" si="26"/>
        <v>0.97000000000002728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17.069999999999823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2022-05-02T14:24:49Z</dcterms:modified>
</cp:coreProperties>
</file>