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ADRE GENERRAL ABRIL 2022\"/>
    </mc:Choice>
  </mc:AlternateContent>
  <xr:revisionPtr revIDLastSave="0" documentId="13_ncr:1_{8952CFAD-DF0B-4CB3-974E-2EC73F4072F2}" xr6:coauthVersionLast="47" xr6:coauthVersionMax="47" xr10:uidLastSave="{00000000-0000-0000-0000-000000000000}"/>
  <bookViews>
    <workbookView xWindow="-120" yWindow="-120" windowWidth="15600" windowHeight="11160" firstSheet="6" activeTab="8" xr2:uid="{00000000-000D-0000-FFFF-FFFF00000000}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AH13" i="150"/>
  <c r="AH14" i="150"/>
  <c r="AH12" i="150"/>
  <c r="AH13" i="151"/>
  <c r="AH14" i="151"/>
  <c r="AH12" i="151"/>
  <c r="H2" i="145" s="1"/>
  <c r="AH13" i="152"/>
  <c r="AH14" i="152"/>
  <c r="AH12" i="152"/>
  <c r="AJ12" i="152" s="1"/>
  <c r="G2" i="145"/>
  <c r="F2" i="145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E47" i="152" l="1"/>
  <c r="AH43" i="152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K47" i="149"/>
  <c r="M47" i="149"/>
  <c r="O47" i="149"/>
  <c r="Q47" i="149"/>
  <c r="S47" i="149"/>
  <c r="U47" i="149"/>
  <c r="U64" i="149" s="1"/>
  <c r="U70" i="149" s="1"/>
  <c r="W47" i="149"/>
  <c r="Y47" i="149"/>
  <c r="AA47" i="149"/>
  <c r="AC47" i="149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G31" i="150"/>
  <c r="I31" i="150"/>
  <c r="I64" i="150" s="1"/>
  <c r="I70" i="150" s="1"/>
  <c r="K31" i="150"/>
  <c r="M31" i="150"/>
  <c r="O31" i="150"/>
  <c r="Q31" i="150"/>
  <c r="S31" i="150"/>
  <c r="U31" i="150"/>
  <c r="W31" i="150"/>
  <c r="Y31" i="150"/>
  <c r="Y64" i="150" s="1"/>
  <c r="Y70" i="150" s="1"/>
  <c r="AA31" i="150"/>
  <c r="AC31" i="150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I31" i="151"/>
  <c r="K31" i="151"/>
  <c r="M31" i="151"/>
  <c r="O31" i="151"/>
  <c r="Q31" i="151"/>
  <c r="S31" i="151"/>
  <c r="U31" i="151"/>
  <c r="W31" i="151"/>
  <c r="Y31" i="151"/>
  <c r="AA31" i="151"/>
  <c r="AC31" i="151"/>
  <c r="AE31" i="15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J31" i="152"/>
  <c r="L31" i="152"/>
  <c r="N31" i="152"/>
  <c r="P31" i="152"/>
  <c r="R31" i="152"/>
  <c r="T31" i="152"/>
  <c r="V31" i="152"/>
  <c r="X31" i="152"/>
  <c r="Z31" i="152"/>
  <c r="AB31" i="152"/>
  <c r="AD31" i="152"/>
  <c r="AF31" i="152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B64" i="152" s="1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S64" i="151" l="1"/>
  <c r="S70" i="151" s="1"/>
  <c r="C64" i="151"/>
  <c r="C70" i="151" s="1"/>
  <c r="Y64" i="149"/>
  <c r="Y70" i="149" s="1"/>
  <c r="AA64" i="151"/>
  <c r="AA70" i="151" s="1"/>
  <c r="K64" i="151"/>
  <c r="K70" i="151" s="1"/>
  <c r="AG64" i="149"/>
  <c r="AG70" i="149" s="1"/>
  <c r="Q64" i="149"/>
  <c r="Q70" i="149" s="1"/>
  <c r="I64" i="149"/>
  <c r="I70" i="149" s="1"/>
  <c r="AF64" i="152"/>
  <c r="AF70" i="152" s="1"/>
  <c r="X64" i="152"/>
  <c r="X70" i="152" s="1"/>
  <c r="P64" i="152"/>
  <c r="P70" i="152" s="1"/>
  <c r="H64" i="152"/>
  <c r="H70" i="152" s="1"/>
  <c r="AE64" i="151"/>
  <c r="AE70" i="151" s="1"/>
  <c r="W64" i="151"/>
  <c r="W70" i="151" s="1"/>
  <c r="O64" i="151"/>
  <c r="O70" i="151" s="1"/>
  <c r="G64" i="151"/>
  <c r="G70" i="151" s="1"/>
  <c r="AC64" i="150"/>
  <c r="AC70" i="150" s="1"/>
  <c r="U64" i="150"/>
  <c r="U70" i="150" s="1"/>
  <c r="M64" i="150"/>
  <c r="M70" i="150" s="1"/>
  <c r="E64" i="150"/>
  <c r="E70" i="150" s="1"/>
  <c r="AC64" i="149"/>
  <c r="AC70" i="149" s="1"/>
  <c r="M64" i="149"/>
  <c r="M70" i="149" s="1"/>
  <c r="AH23" i="149"/>
  <c r="F11" i="145" s="1"/>
  <c r="AH23" i="151"/>
  <c r="H11" i="145" s="1"/>
  <c r="B64" i="150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B70" i="151"/>
  <c r="B70" i="150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D41" i="148"/>
  <c r="AC41" i="148"/>
  <c r="AB41" i="148"/>
  <c r="AA41" i="148"/>
  <c r="Z41" i="148"/>
  <c r="Y41" i="148"/>
  <c r="X41" i="148"/>
  <c r="W41" i="148"/>
  <c r="V41" i="148"/>
  <c r="U41" i="148"/>
  <c r="T41" i="148"/>
  <c r="S41" i="148"/>
  <c r="R41" i="148"/>
  <c r="Q41" i="148"/>
  <c r="P41" i="148"/>
  <c r="O41" i="148"/>
  <c r="N41" i="148"/>
  <c r="M41" i="148"/>
  <c r="L41" i="148"/>
  <c r="K41" i="148"/>
  <c r="J41" i="148"/>
  <c r="I41" i="148"/>
  <c r="H41" i="148"/>
  <c r="G41" i="148"/>
  <c r="F41" i="148"/>
  <c r="E41" i="148"/>
  <c r="D41" i="148"/>
  <c r="C41" i="148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C33" i="148"/>
  <c r="AB33" i="148"/>
  <c r="AA33" i="148"/>
  <c r="Z33" i="148"/>
  <c r="Y33" i="148"/>
  <c r="X33" i="148"/>
  <c r="W33" i="148"/>
  <c r="V33" i="148"/>
  <c r="U33" i="148"/>
  <c r="T33" i="148"/>
  <c r="S33" i="148"/>
  <c r="R33" i="148"/>
  <c r="Q33" i="148"/>
  <c r="P33" i="148"/>
  <c r="O33" i="148"/>
  <c r="N33" i="148"/>
  <c r="M33" i="148"/>
  <c r="L33" i="148"/>
  <c r="K33" i="148"/>
  <c r="J33" i="148"/>
  <c r="I33" i="148"/>
  <c r="H33" i="148"/>
  <c r="G33" i="148"/>
  <c r="F33" i="148"/>
  <c r="E33" i="148"/>
  <c r="D33" i="148"/>
  <c r="C33" i="148"/>
  <c r="B33" i="148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C17" i="147"/>
  <c r="AB17" i="147"/>
  <c r="AA17" i="147"/>
  <c r="Z17" i="147"/>
  <c r="Y17" i="147"/>
  <c r="X17" i="147"/>
  <c r="W17" i="147"/>
  <c r="V17" i="147"/>
  <c r="U17" i="147"/>
  <c r="T17" i="147"/>
  <c r="S17" i="147"/>
  <c r="R17" i="147"/>
  <c r="Q17" i="147"/>
  <c r="P17" i="147"/>
  <c r="O17" i="147"/>
  <c r="N17" i="147"/>
  <c r="M17" i="147"/>
  <c r="L17" i="147"/>
  <c r="K17" i="147"/>
  <c r="J17" i="147"/>
  <c r="I17" i="147"/>
  <c r="H17" i="147"/>
  <c r="G17" i="147"/>
  <c r="F17" i="147"/>
  <c r="E17" i="147"/>
  <c r="D17" i="147"/>
  <c r="C17" i="147"/>
  <c r="B17" i="147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F41" i="146"/>
  <c r="AE41" i="146"/>
  <c r="AD41" i="146"/>
  <c r="AC41" i="146"/>
  <c r="AB41" i="146"/>
  <c r="AA41" i="146"/>
  <c r="Z41" i="146"/>
  <c r="Y41" i="146"/>
  <c r="X41" i="146"/>
  <c r="W41" i="146"/>
  <c r="V41" i="146"/>
  <c r="U41" i="146"/>
  <c r="T41" i="146"/>
  <c r="S41" i="146"/>
  <c r="R41" i="146"/>
  <c r="Q41" i="146"/>
  <c r="P41" i="146"/>
  <c r="O41" i="146"/>
  <c r="N41" i="146"/>
  <c r="M41" i="146"/>
  <c r="L41" i="146"/>
  <c r="K41" i="146"/>
  <c r="J41" i="146"/>
  <c r="I41" i="146"/>
  <c r="H41" i="146"/>
  <c r="G41" i="146"/>
  <c r="F41" i="146"/>
  <c r="E41" i="146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E33" i="146"/>
  <c r="AD33" i="146"/>
  <c r="AC33" i="146"/>
  <c r="AB33" i="146"/>
  <c r="AA33" i="146"/>
  <c r="Z33" i="146"/>
  <c r="Y33" i="146"/>
  <c r="X33" i="146"/>
  <c r="W33" i="146"/>
  <c r="V33" i="146"/>
  <c r="U33" i="146"/>
  <c r="T33" i="146"/>
  <c r="S33" i="146"/>
  <c r="R33" i="146"/>
  <c r="Q33" i="146"/>
  <c r="P33" i="146"/>
  <c r="O33" i="146"/>
  <c r="N33" i="146"/>
  <c r="M33" i="146"/>
  <c r="L33" i="146"/>
  <c r="K33" i="146"/>
  <c r="J33" i="146"/>
  <c r="I33" i="146"/>
  <c r="H33" i="146"/>
  <c r="G33" i="146"/>
  <c r="F33" i="146"/>
  <c r="E33" i="146"/>
  <c r="D33" i="146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D39" i="146" l="1"/>
  <c r="H39" i="146"/>
  <c r="L39" i="146"/>
  <c r="P39" i="146"/>
  <c r="T39" i="146"/>
  <c r="X39" i="146"/>
  <c r="AB39" i="146"/>
  <c r="AF39" i="146"/>
  <c r="E47" i="146"/>
  <c r="I47" i="146"/>
  <c r="M47" i="146"/>
  <c r="Q47" i="146"/>
  <c r="U47" i="146"/>
  <c r="Y47" i="146"/>
  <c r="AC47" i="146"/>
  <c r="AG47" i="146"/>
  <c r="B23" i="147"/>
  <c r="F23" i="147"/>
  <c r="J23" i="147"/>
  <c r="N23" i="147"/>
  <c r="R23" i="147"/>
  <c r="V23" i="147"/>
  <c r="Z23" i="147"/>
  <c r="AD23" i="147"/>
  <c r="B39" i="148"/>
  <c r="F39" i="148"/>
  <c r="J39" i="148"/>
  <c r="N39" i="148"/>
  <c r="R39" i="148"/>
  <c r="V39" i="148"/>
  <c r="Z39" i="148"/>
  <c r="AD39" i="148"/>
  <c r="C47" i="148"/>
  <c r="G47" i="148"/>
  <c r="K47" i="148"/>
  <c r="O47" i="148"/>
  <c r="S47" i="148"/>
  <c r="W47" i="148"/>
  <c r="AA47" i="148"/>
  <c r="AE47" i="148"/>
  <c r="F69" i="146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B70" i="148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U35" i="40"/>
  <c r="U39" i="40" s="1"/>
  <c r="V35" i="40"/>
  <c r="W35" i="40"/>
  <c r="X35" i="40"/>
  <c r="Y35" i="40"/>
  <c r="Z35" i="40"/>
  <c r="AA35" i="40"/>
  <c r="AB35" i="40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T39" i="40"/>
  <c r="V39" i="40"/>
  <c r="X39" i="40"/>
  <c r="AB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X43" i="40"/>
  <c r="Y43" i="40"/>
  <c r="Z43" i="40"/>
  <c r="AA43" i="40"/>
  <c r="AB43" i="40"/>
  <c r="AC43" i="40"/>
  <c r="AD43" i="40"/>
  <c r="AE43" i="40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Y23" i="40"/>
  <c r="AC23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U23" i="40"/>
  <c r="T47" i="40"/>
  <c r="AE39" i="40"/>
  <c r="AA39" i="40"/>
  <c r="W39" i="40"/>
  <c r="AE47" i="40"/>
  <c r="W47" i="40"/>
  <c r="AD23" i="40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F64" i="40" s="1"/>
  <c r="AF70" i="40" s="1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G64" i="40" s="1"/>
  <c r="AG70" i="40" s="1"/>
  <c r="AE31" i="40"/>
  <c r="AE64" i="40" s="1"/>
  <c r="AE70" i="40" s="1"/>
  <c r="AC31" i="40"/>
  <c r="AC64" i="40" s="1"/>
  <c r="AC70" i="40" s="1"/>
  <c r="AA31" i="40"/>
  <c r="AA64" i="40" s="1"/>
  <c r="AA70" i="40" s="1"/>
  <c r="Y31" i="40"/>
  <c r="W31" i="40"/>
  <c r="U31" i="40"/>
  <c r="AH22" i="40"/>
  <c r="B10" i="145" s="1"/>
  <c r="J10" i="145" s="1"/>
  <c r="B4" i="145"/>
  <c r="J4" i="145" s="1"/>
  <c r="AD64" i="40"/>
  <c r="AD70" i="40" s="1"/>
  <c r="AB64" i="40"/>
  <c r="AB70" i="40" s="1"/>
  <c r="Z64" i="40"/>
  <c r="Z70" i="40" s="1"/>
  <c r="Y64" i="40"/>
  <c r="Y70" i="40" s="1"/>
  <c r="V64" i="40"/>
  <c r="V70" i="40" s="1"/>
  <c r="T64" i="40"/>
  <c r="B67" i="40"/>
  <c r="B22" i="40"/>
  <c r="M33" i="40"/>
  <c r="N33" i="40"/>
  <c r="O33" i="40"/>
  <c r="P33" i="40"/>
  <c r="Q33" i="40"/>
  <c r="R33" i="40"/>
  <c r="S33" i="40"/>
  <c r="M35" i="40"/>
  <c r="M39" i="40" s="1"/>
  <c r="N35" i="40"/>
  <c r="O35" i="40"/>
  <c r="P35" i="40"/>
  <c r="Q35" i="40"/>
  <c r="Q39" i="40" s="1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L69" i="40" s="1"/>
  <c r="C68" i="40"/>
  <c r="C69" i="40" s="1"/>
  <c r="D68" i="40"/>
  <c r="E68" i="40"/>
  <c r="F68" i="40"/>
  <c r="G68" i="40"/>
  <c r="H68" i="40"/>
  <c r="I68" i="40"/>
  <c r="J68" i="40"/>
  <c r="K68" i="40"/>
  <c r="L68" i="40"/>
  <c r="B68" i="40"/>
  <c r="C17" i="40"/>
  <c r="H69" i="40" l="1"/>
  <c r="D69" i="40"/>
  <c r="P47" i="40"/>
  <c r="O39" i="40"/>
  <c r="I69" i="40"/>
  <c r="E69" i="40"/>
  <c r="K69" i="40"/>
  <c r="G69" i="40"/>
  <c r="R47" i="40"/>
  <c r="N47" i="40"/>
  <c r="S47" i="40"/>
  <c r="S39" i="40"/>
  <c r="T70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R64" i="40" s="1"/>
  <c r="R70" i="40" s="1"/>
  <c r="Q23" i="40"/>
  <c r="P23" i="40"/>
  <c r="P64" i="40" s="1"/>
  <c r="P70" i="40" s="1"/>
  <c r="O23" i="40"/>
  <c r="N23" i="40"/>
  <c r="M23" i="40"/>
  <c r="M64" i="40" s="1"/>
  <c r="M70" i="40" s="1"/>
  <c r="O64" i="40" l="1"/>
  <c r="O70" i="40" s="1"/>
  <c r="S64" i="40"/>
  <c r="S70" i="40" s="1"/>
  <c r="AH69" i="40"/>
  <c r="Q64" i="40"/>
  <c r="Q70" i="40" s="1"/>
  <c r="N64" i="40"/>
  <c r="N70" i="40" s="1"/>
  <c r="C41" i="40"/>
  <c r="D41" i="40"/>
  <c r="E41" i="40"/>
  <c r="E47" i="40" s="1"/>
  <c r="F41" i="40"/>
  <c r="G41" i="40"/>
  <c r="H41" i="40"/>
  <c r="I41" i="40"/>
  <c r="J41" i="40"/>
  <c r="K41" i="40"/>
  <c r="L41" i="40"/>
  <c r="C43" i="40"/>
  <c r="C47" i="40" s="1"/>
  <c r="D43" i="40"/>
  <c r="E43" i="40"/>
  <c r="F43" i="40"/>
  <c r="G43" i="40"/>
  <c r="H43" i="40"/>
  <c r="I43" i="40"/>
  <c r="J43" i="40"/>
  <c r="K43" i="40"/>
  <c r="K47" i="40" s="1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D39" i="40" s="1"/>
  <c r="E33" i="40"/>
  <c r="F33" i="40"/>
  <c r="G33" i="40"/>
  <c r="H33" i="40"/>
  <c r="I33" i="40"/>
  <c r="J33" i="40"/>
  <c r="K33" i="40"/>
  <c r="L33" i="40"/>
  <c r="L39" i="40" s="1"/>
  <c r="C35" i="40"/>
  <c r="D35" i="40"/>
  <c r="E35" i="40"/>
  <c r="F35" i="40"/>
  <c r="F39" i="40" s="1"/>
  <c r="G35" i="40"/>
  <c r="H35" i="40"/>
  <c r="I35" i="40"/>
  <c r="J35" i="40"/>
  <c r="J39" i="40" s="1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C31" i="40" s="1"/>
  <c r="D25" i="40"/>
  <c r="E25" i="40"/>
  <c r="F25" i="40"/>
  <c r="G25" i="40"/>
  <c r="H25" i="40"/>
  <c r="I25" i="40"/>
  <c r="J25" i="40"/>
  <c r="K25" i="40"/>
  <c r="K31" i="40" s="1"/>
  <c r="L25" i="40"/>
  <c r="C29" i="40"/>
  <c r="D29" i="40"/>
  <c r="E29" i="40"/>
  <c r="F29" i="40"/>
  <c r="G29" i="40"/>
  <c r="H29" i="40"/>
  <c r="I29" i="40"/>
  <c r="I31" i="40" s="1"/>
  <c r="J29" i="40"/>
  <c r="K29" i="40"/>
  <c r="L29" i="40"/>
  <c r="B29" i="40"/>
  <c r="AH27" i="40"/>
  <c r="B15" i="145" s="1"/>
  <c r="J15" i="145" s="1"/>
  <c r="B25" i="40"/>
  <c r="D17" i="40"/>
  <c r="E17" i="40"/>
  <c r="E23" i="40" s="1"/>
  <c r="F17" i="40"/>
  <c r="G17" i="40"/>
  <c r="H17" i="40"/>
  <c r="I17" i="40"/>
  <c r="J17" i="40"/>
  <c r="K17" i="40"/>
  <c r="L17" i="40"/>
  <c r="C19" i="40"/>
  <c r="D19" i="40"/>
  <c r="E19" i="40"/>
  <c r="F19" i="40"/>
  <c r="G19" i="40"/>
  <c r="G23" i="40" s="1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K23" i="40"/>
  <c r="C30" i="40"/>
  <c r="D30" i="40"/>
  <c r="E30" i="40"/>
  <c r="F30" i="40"/>
  <c r="G30" i="40"/>
  <c r="H30" i="40"/>
  <c r="I30" i="40"/>
  <c r="J30" i="40"/>
  <c r="K30" i="40"/>
  <c r="L30" i="40"/>
  <c r="E31" i="40"/>
  <c r="G31" i="40"/>
  <c r="C38" i="40"/>
  <c r="D38" i="40"/>
  <c r="E38" i="40"/>
  <c r="F38" i="40"/>
  <c r="G38" i="40"/>
  <c r="H38" i="40"/>
  <c r="I38" i="40"/>
  <c r="J38" i="40"/>
  <c r="K38" i="40"/>
  <c r="L38" i="40"/>
  <c r="H39" i="40"/>
  <c r="I39" i="40"/>
  <c r="C46" i="40"/>
  <c r="D46" i="40"/>
  <c r="E46" i="40"/>
  <c r="F46" i="40"/>
  <c r="G46" i="40"/>
  <c r="H46" i="40"/>
  <c r="I46" i="40"/>
  <c r="J46" i="40"/>
  <c r="K46" i="40"/>
  <c r="L46" i="40"/>
  <c r="G47" i="40"/>
  <c r="I47" i="40"/>
  <c r="B38" i="40"/>
  <c r="E39" i="40" l="1"/>
  <c r="I23" i="40"/>
  <c r="AH19" i="40"/>
  <c r="B7" i="145" s="1"/>
  <c r="J7" i="145" s="1"/>
  <c r="L31" i="40"/>
  <c r="H31" i="40"/>
  <c r="D31" i="40"/>
  <c r="AH37" i="40"/>
  <c r="B25" i="145" s="1"/>
  <c r="J25" i="145" s="1"/>
  <c r="K39" i="40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D64" i="40" s="1"/>
  <c r="D70" i="40" s="1"/>
  <c r="J31" i="40"/>
  <c r="F31" i="40"/>
  <c r="L47" i="40"/>
  <c r="L64" i="40" s="1"/>
  <c r="L70" i="40" s="1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K64" i="40"/>
  <c r="K70" i="40" s="1"/>
  <c r="I64" i="40"/>
  <c r="I70" i="40" s="1"/>
  <c r="G64" i="40"/>
  <c r="G70" i="40" s="1"/>
  <c r="E64" i="40"/>
  <c r="E70" i="40" s="1"/>
  <c r="B23" i="40"/>
  <c r="H64" i="40" l="1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5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5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5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5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5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5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5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7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7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7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7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7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7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7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7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8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8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8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8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8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8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8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8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NEW-PC</author>
  </authors>
  <commentList>
    <comment ref="B16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 xr:uid="{00000000-0006-0000-0900-000003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 xr:uid="{00000000-0006-0000-0900-000004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 xr:uid="{00000000-0006-0000-0900-000005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900-000006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 xr:uid="{00000000-0006-0000-0900-000007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 xr:uid="{00000000-0006-0000-0900-000008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 xr:uid="{00000000-0006-0000-0900-000009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 xr:uid="{00000000-0006-0000-0900-00000A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 xr:uid="{00000000-0006-0000-0900-00000B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900-00000C000000}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<sst xmlns="http://schemas.openxmlformats.org/spreadsheetml/2006/main" count="728" uniqueCount="138">
  <si>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</si>
  <si>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</si>
  <si>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</si>
  <si>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</si>
  <si>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</si>
  <si>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</si>
  <si>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</si>
  <si>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</si>
  <si>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</si>
  <si>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</si>
  <si>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</si>
  <si>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</si>
  <si>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</si>
  <si>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</si>
  <si>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</si>
  <si>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</si>
  <si>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</si>
  <si>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</si>
  <si>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</si>
  <si>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</si>
  <si>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</si>
  <si>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</si>
  <si>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</si>
  <si>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</si>
  <si>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</si>
  <si>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</si>
  <si>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</si>
  <si>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</si>
  <si>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</si>
  <si>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</si>
  <si>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</si>
  <si>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</si>
  <si>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</si>
  <si>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</si>
  <si>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</si>
  <si>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</si>
  <si>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</si>
  <si>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</si>
  <si>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</si>
  <si>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</si>
  <si>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</si>
  <si>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</si>
  <si>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</si>
  <si>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</si>
  <si>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</si>
  <si>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</si>
  <si>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</si>
  <si>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</si>
  <si>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</si>
  <si>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</si>
  <si>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</si>
  <si>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</si>
  <si>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</si>
  <si>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</si>
  <si>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</si>
  <si>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</si>
  <si>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</si>
  <si>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</si>
  <si>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</si>
  <si>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</si>
  <si>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</si>
  <si>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</si>
  <si>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</si>
  <si>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</si>
  <si>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</si>
  <si>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</si>
  <si>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</si>
  <si>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</si>
  <si>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</si>
  <si>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</si>
  <si>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</si>
  <si>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</si>
  <si>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</si>
  <si>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</si>
  <si>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</si>
  <si>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</si>
  <si>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</si>
  <si>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</si>
  <si>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</si>
  <si>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</si>
  <si>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</si>
  <si>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</si>
  <si>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</si>
  <si>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</si>
  <si>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</si>
  <si>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</si>
  <si>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</si>
  <si>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</si>
  <si>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</si>
  <si>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</si>
  <si>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</si>
  <si>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</si>
  <si>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</si>
  <si>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</si>
  <si>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</si>
  <si>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</si>
  <si>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</si>
  <si>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</si>
  <si>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</si>
  <si>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</si>
  <si>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</si>
  <si>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</si>
  <si>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</si>
  <si>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</si>
  <si>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</si>
  <si>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</si>
  <si>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</si>
  <si>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</si>
  <si>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</si>
  <si>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</si>
  <si>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</si>
  <si>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</si>
  <si>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</si>
  <si>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</si>
  <si>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</si>
  <si>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</si>
  <si>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</si>
  <si>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</si>
  <si>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</si>
  <si>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</si>
  <si>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</si>
  <si>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</si>
  <si>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</si>
  <si>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SOBRANTE D/PERIODI</t>
  </si>
  <si>
    <t>CO 6BS</t>
  </si>
  <si>
    <t>36 AL FONDO</t>
  </si>
  <si>
    <t>4AL FONDO</t>
  </si>
  <si>
    <t>FALTANTE D 6BS 98F/C</t>
  </si>
  <si>
    <t>FALTANTE D 11 SOBRA</t>
  </si>
  <si>
    <t>EN C 8</t>
  </si>
  <si>
    <t>CUENTA NO COBRAD</t>
  </si>
  <si>
    <t>Y CUENTA COBRADA</t>
  </si>
  <si>
    <t>POR MENOS</t>
  </si>
  <si>
    <t xml:space="preserve">SOBRANTE D 11 ES EL </t>
  </si>
  <si>
    <t>FALTANTE D C 4</t>
  </si>
  <si>
    <t>3.50 AL FONDO</t>
  </si>
  <si>
    <t>SOBRANTE DE 6BS D</t>
  </si>
  <si>
    <t>21.00F/C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</si>
</sst>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 xr:uid="{00000000-0005-0000-0000-000000000000}"/>
    <cellStyle name="Millares 3" xfId="2" xr:uid="{00000000-0005-0000-0000-000001000000}"/>
    <cellStyle name="Millares 4" xfId="3" xr:uid="{00000000-0005-0000-0000-000002000000}"/>
    <cellStyle name="Millares 5" xfId="4" xr:uid="{00000000-0005-0000-0000-000003000000}"/>
    <cellStyle name="Moneda 2" xfId="5" xr:uid="{00000000-0005-0000-0000-000004000000}"/>
    <cellStyle name="Normal" xfId="0" builtinId="0"/>
  </cellStyles>
  <dxfs count="0"/>
  <tableStyles count="1" defaultTableStyle="TableStyleMedium9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9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54"/>
  <sheetViews>
    <sheetView topLeftCell="A25"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0</v>
      </c>
      <c r="C2" s="43">
        <f>MODELO!AH12</f>
        <v>33644.28</v>
      </c>
      <c r="D2" s="43">
        <f>EXQUISITECES!AH12</f>
        <v>0</v>
      </c>
      <c r="E2" s="43">
        <f>HOYADA!AH12</f>
        <v>0</v>
      </c>
      <c r="F2" s="43">
        <f>FARMASTOP!AH12</f>
        <v>2447.3599999999997</v>
      </c>
      <c r="G2" s="43">
        <f>BOCAS!AH12</f>
        <v>0</v>
      </c>
      <c r="H2" s="43">
        <f>LAGUNETICA!AH12</f>
        <v>14547.329999999998</v>
      </c>
      <c r="I2" s="43">
        <f>SANANTONIO!AH12</f>
        <v>0</v>
      </c>
      <c r="J2" s="43">
        <f>SUM(B2:I2)</f>
        <v>50638.97</v>
      </c>
    </row>
    <row r="3" spans="1:10" x14ac:dyDescent="0.25">
      <c r="A3" s="46" t="s">
        <v>0</v>
      </c>
      <c r="B3" s="43">
        <f>AUTOMERCADO!AH15</f>
        <v>0</v>
      </c>
      <c r="C3" s="43">
        <f>MODELO!AH15</f>
        <v>1098</v>
      </c>
      <c r="D3" s="43">
        <f>EXQUISITECES!AH15</f>
        <v>0</v>
      </c>
      <c r="E3" s="43">
        <f>HOYADA!AH15</f>
        <v>0</v>
      </c>
      <c r="F3" s="43">
        <f>FARMASTOP!AH15</f>
        <v>39.5</v>
      </c>
      <c r="G3" s="43">
        <f>BOCAS!AH15</f>
        <v>0</v>
      </c>
      <c r="H3" s="43">
        <f>LAGUNETICA!AH15</f>
        <v>818.09999999999991</v>
      </c>
      <c r="I3" s="43">
        <f>SANANTONIO!AH15</f>
        <v>0</v>
      </c>
      <c r="J3" s="43">
        <f t="shared" ref="J3:J52" si="0">SUM(B3:I3)</f>
        <v>1955.6</v>
      </c>
    </row>
    <row r="4" spans="1:10" x14ac:dyDescent="0.25">
      <c r="A4" s="73" t="s">
        <v>20</v>
      </c>
      <c r="B4" s="43">
        <f>AUTOMERCADO!AH16</f>
        <v>0</v>
      </c>
      <c r="C4" s="43">
        <f>MODELO!AH16</f>
        <v>2478</v>
      </c>
      <c r="D4" s="43">
        <f>EXQUISITECES!AH16</f>
        <v>0</v>
      </c>
      <c r="E4" s="43">
        <f>HOYADA!AH16</f>
        <v>0</v>
      </c>
      <c r="F4" s="43">
        <f>FARMASTOP!AH16</f>
        <v>89</v>
      </c>
      <c r="G4" s="43">
        <f>BOCAS!AH16</f>
        <v>0</v>
      </c>
      <c r="H4" s="43">
        <f>LAGUNETICA!AH16</f>
        <v>873</v>
      </c>
      <c r="I4" s="43">
        <f>SANANTONIO!AH16</f>
        <v>0</v>
      </c>
      <c r="J4" s="43">
        <f t="shared" si="0"/>
        <v>3440</v>
      </c>
    </row>
    <row r="5" spans="1:10" x14ac:dyDescent="0.25">
      <c r="A5" s="46" t="s">
        <v>27</v>
      </c>
      <c r="B5" s="43">
        <f>AUTOMERCADO!AH17</f>
        <v>0</v>
      </c>
      <c r="C5" s="43">
        <f>MODELO!AH17</f>
        <v>11126.220000000001</v>
      </c>
      <c r="D5" s="43">
        <f>EXQUISITECES!AH17</f>
        <v>0</v>
      </c>
      <c r="E5" s="43">
        <f>HOYADA!AH17</f>
        <v>0</v>
      </c>
      <c r="F5" s="43">
        <f>FARMASTOP!AH17</f>
        <v>399.61</v>
      </c>
      <c r="G5" s="43">
        <f>BOCAS!AH17</f>
        <v>0</v>
      </c>
      <c r="H5" s="43">
        <f>LAGUNETICA!AH17</f>
        <v>3919.7700000000004</v>
      </c>
      <c r="I5" s="43">
        <f>SANANTONIO!AH17</f>
        <v>0</v>
      </c>
      <c r="J5" s="43">
        <f t="shared" si="0"/>
        <v>15445.600000000002</v>
      </c>
    </row>
    <row r="6" spans="1:10" x14ac:dyDescent="0.25">
      <c r="A6" s="73" t="s">
        <v>23</v>
      </c>
      <c r="B6" s="43">
        <f>AUTOMERCADO!AH18</f>
        <v>0</v>
      </c>
      <c r="C6" s="43">
        <f>MODELO!AH18</f>
        <v>0</v>
      </c>
      <c r="D6" s="43">
        <f>EXQUISITECES!AH18</f>
        <v>0</v>
      </c>
      <c r="E6" s="43">
        <f>HOYADA!AH18</f>
        <v>0</v>
      </c>
      <c r="F6" s="43">
        <f>FARMASTOP!AH18</f>
        <v>10</v>
      </c>
      <c r="G6" s="43">
        <f>BOCAS!AH18</f>
        <v>0</v>
      </c>
      <c r="H6" s="43">
        <f>LAGUNETICA!AH18</f>
        <v>20</v>
      </c>
      <c r="I6" s="43">
        <f>SANANTONIO!AH18</f>
        <v>0</v>
      </c>
      <c r="J6" s="43">
        <f t="shared" si="0"/>
        <v>30</v>
      </c>
    </row>
    <row r="7" spans="1:10" x14ac:dyDescent="0.25">
      <c r="A7" s="46" t="s">
        <v>27</v>
      </c>
      <c r="B7" s="43">
        <f>AUTOMERCADO!AH19</f>
        <v>0</v>
      </c>
      <c r="C7" s="43">
        <f>MODELO!AH19</f>
        <v>0</v>
      </c>
      <c r="D7" s="43">
        <f>EXQUISITECES!AH19</f>
        <v>0</v>
      </c>
      <c r="E7" s="43">
        <f>HOYADA!AH19</f>
        <v>0</v>
      </c>
      <c r="F7" s="43">
        <f>FARMASTOP!AH19</f>
        <v>44.699999999999996</v>
      </c>
      <c r="G7" s="43">
        <f>BOCAS!AH19</f>
        <v>0</v>
      </c>
      <c r="H7" s="43">
        <f>LAGUNETICA!AH19</f>
        <v>89.399999999999991</v>
      </c>
      <c r="I7" s="43">
        <f>SANANTONIO!AH19</f>
        <v>0</v>
      </c>
      <c r="J7" s="43">
        <f t="shared" si="0"/>
        <v>134.1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0</v>
      </c>
      <c r="C10" s="43">
        <f>MODELO!AH22</f>
        <v>2478</v>
      </c>
      <c r="D10" s="43">
        <f>EXQUISITECES!AH22</f>
        <v>0</v>
      </c>
      <c r="E10" s="43">
        <f>HOYADA!AH22</f>
        <v>0</v>
      </c>
      <c r="F10" s="43">
        <f>FARMASTOP!AH22</f>
        <v>99</v>
      </c>
      <c r="G10" s="43">
        <f>BOCAS!AH22</f>
        <v>0</v>
      </c>
      <c r="H10" s="43">
        <f>LAGUNETICA!AH22</f>
        <v>893</v>
      </c>
      <c r="I10" s="43">
        <f>SANANTONIO!AH22</f>
        <v>0</v>
      </c>
      <c r="J10" s="43">
        <f t="shared" si="0"/>
        <v>3470</v>
      </c>
    </row>
    <row r="11" spans="1:10" x14ac:dyDescent="0.25">
      <c r="A11" s="48" t="s">
        <v>26</v>
      </c>
      <c r="B11" s="43">
        <f>AUTOMERCADO!AH23</f>
        <v>0</v>
      </c>
      <c r="C11" s="43">
        <f>MODELO!AH23</f>
        <v>11126.220000000001</v>
      </c>
      <c r="D11" s="43">
        <f>EXQUISITECES!AH23</f>
        <v>0</v>
      </c>
      <c r="E11" s="43">
        <f>HOYADA!AH23</f>
        <v>0</v>
      </c>
      <c r="F11" s="43">
        <f>FARMASTOP!AH23</f>
        <v>444.31000000000006</v>
      </c>
      <c r="G11" s="43">
        <f>BOCAS!AH23</f>
        <v>0</v>
      </c>
      <c r="H11" s="43">
        <f>LAGUNETICA!AH23</f>
        <v>4009.1700000000005</v>
      </c>
      <c r="I11" s="43">
        <f>SANANTONIO!AH23</f>
        <v>0</v>
      </c>
      <c r="J11" s="43">
        <f t="shared" si="0"/>
        <v>15579.7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80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80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377.59999999999997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377.59999999999997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80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80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377.59999999999997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377.59999999999997</v>
      </c>
    </row>
    <row r="20" spans="1:10" x14ac:dyDescent="0.25">
      <c r="A20" s="46" t="s">
        <v>34</v>
      </c>
      <c r="B20" s="43">
        <f>AUTOMERCADO!AH32</f>
        <v>0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0</v>
      </c>
    </row>
    <row r="21" spans="1:10" x14ac:dyDescent="0.25">
      <c r="A21" s="46" t="s">
        <v>35</v>
      </c>
      <c r="B21" s="43">
        <f>AUTOMERCADO!AH33</f>
        <v>0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0</v>
      </c>
    </row>
    <row r="22" spans="1:10" x14ac:dyDescent="0.25">
      <c r="A22" s="46" t="s">
        <v>36</v>
      </c>
      <c r="B22" s="43">
        <f>AUTOMERCADO!AH34</f>
        <v>0</v>
      </c>
      <c r="C22" s="43">
        <f>MODELO!AH34</f>
        <v>0</v>
      </c>
      <c r="D22" s="43">
        <f>EXQUISITECES!AH34</f>
        <v>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0</v>
      </c>
    </row>
    <row r="23" spans="1:10" x14ac:dyDescent="0.25">
      <c r="A23" s="46" t="s">
        <v>35</v>
      </c>
      <c r="B23" s="43">
        <f>AUTOMERCADO!AH35</f>
        <v>0</v>
      </c>
      <c r="C23" s="43">
        <f>MODELO!AH35</f>
        <v>0</v>
      </c>
      <c r="D23" s="43">
        <f>EXQUISITECES!AH35</f>
        <v>0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0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0</v>
      </c>
      <c r="C26" s="43">
        <f>MODELO!AH38</f>
        <v>0</v>
      </c>
      <c r="D26" s="43">
        <f>EXQUISITECES!AH38</f>
        <v>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0</v>
      </c>
    </row>
    <row r="27" spans="1:10" x14ac:dyDescent="0.25">
      <c r="A27" s="48" t="s">
        <v>42</v>
      </c>
      <c r="B27" s="43">
        <f>AUTOMERCADO!AH39</f>
        <v>0</v>
      </c>
      <c r="C27" s="43">
        <f>MODELO!AH39</f>
        <v>0</v>
      </c>
      <c r="D27" s="43">
        <f>EXQUISITECES!AH39</f>
        <v>0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0</v>
      </c>
    </row>
    <row r="28" spans="1:10" x14ac:dyDescent="0.25">
      <c r="A28" s="46" t="s">
        <v>43</v>
      </c>
      <c r="B28" s="43">
        <f>AUTOMERCADO!AH40</f>
        <v>0</v>
      </c>
      <c r="C28" s="43">
        <f>MODELO!AH40</f>
        <v>23.5</v>
      </c>
      <c r="D28" s="43">
        <f>EXQUISITECES!AH40</f>
        <v>0</v>
      </c>
      <c r="E28" s="43">
        <f>HOYADA!AH40</f>
        <v>0</v>
      </c>
      <c r="F28" s="43">
        <f>FARMASTOP!AH40</f>
        <v>1.1200000000000001</v>
      </c>
      <c r="G28" s="43">
        <f>BOCAS!AH40</f>
        <v>0</v>
      </c>
      <c r="H28" s="43">
        <f>LAGUNETICA!AH40</f>
        <v>52.25</v>
      </c>
      <c r="I28" s="43">
        <f>SANANTONIO!AH40</f>
        <v>0</v>
      </c>
      <c r="J28" s="43">
        <f t="shared" si="0"/>
        <v>76.87</v>
      </c>
    </row>
    <row r="29" spans="1:10" x14ac:dyDescent="0.25">
      <c r="A29" s="46" t="s">
        <v>44</v>
      </c>
      <c r="B29" s="43">
        <f>AUTOMERCADO!AH41</f>
        <v>0</v>
      </c>
      <c r="C29" s="43">
        <f>MODELO!AH41</f>
        <v>105.515</v>
      </c>
      <c r="D29" s="43">
        <f>EXQUISITECES!AH41</f>
        <v>0</v>
      </c>
      <c r="E29" s="43">
        <f>HOYADA!AH41</f>
        <v>0</v>
      </c>
      <c r="F29" s="43">
        <f>FARMASTOP!AH41</f>
        <v>5.0288000000000004</v>
      </c>
      <c r="G29" s="43">
        <f>BOCAS!AH41</f>
        <v>0</v>
      </c>
      <c r="H29" s="43">
        <f>LAGUNETICA!AH41</f>
        <v>234.60250000000002</v>
      </c>
      <c r="I29" s="43">
        <f>SANANTONIO!AH41</f>
        <v>0</v>
      </c>
      <c r="J29" s="43">
        <f t="shared" si="0"/>
        <v>345.1463</v>
      </c>
    </row>
    <row r="30" spans="1:10" x14ac:dyDescent="0.25">
      <c r="A30" s="46" t="s">
        <v>45</v>
      </c>
      <c r="B30" s="43">
        <f>AUTOMERCADO!AH42</f>
        <v>0</v>
      </c>
      <c r="C30" s="43">
        <f>MODELO!AH42</f>
        <v>0</v>
      </c>
      <c r="D30" s="43">
        <f>EXQUISITECES!AH42</f>
        <v>0</v>
      </c>
      <c r="E30" s="43">
        <f>HOYADA!AH42</f>
        <v>0</v>
      </c>
      <c r="F30" s="43">
        <f>FARMASTOP!AH42</f>
        <v>0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0</v>
      </c>
    </row>
    <row r="31" spans="1:10" x14ac:dyDescent="0.25">
      <c r="A31" s="46" t="s">
        <v>44</v>
      </c>
      <c r="B31" s="43">
        <f>AUTOMERCADO!AH43</f>
        <v>0</v>
      </c>
      <c r="C31" s="43">
        <f>MODELO!AH43</f>
        <v>0</v>
      </c>
      <c r="D31" s="43">
        <f>EXQUISITECES!AH43</f>
        <v>0</v>
      </c>
      <c r="E31" s="43">
        <f>HOYADA!AH43</f>
        <v>0</v>
      </c>
      <c r="F31" s="43">
        <f>FARMASTOP!AH43</f>
        <v>0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0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0</v>
      </c>
      <c r="C34" s="43">
        <f>MODELO!AH46</f>
        <v>23.5</v>
      </c>
      <c r="D34" s="43">
        <f>EXQUISITECES!AH46</f>
        <v>0</v>
      </c>
      <c r="E34" s="43">
        <f>HOYADA!AH46</f>
        <v>0</v>
      </c>
      <c r="F34" s="43">
        <f>FARMASTOP!AH46</f>
        <v>1.1200000000000001</v>
      </c>
      <c r="G34" s="43">
        <f>BOCAS!AH46</f>
        <v>0</v>
      </c>
      <c r="H34" s="43">
        <f>LAGUNETICA!AH46</f>
        <v>52.25</v>
      </c>
      <c r="I34" s="43">
        <f>SANANTONIO!AH46</f>
        <v>0</v>
      </c>
      <c r="J34" s="43">
        <f t="shared" si="0"/>
        <v>76.87</v>
      </c>
    </row>
    <row r="35" spans="1:10" x14ac:dyDescent="0.25">
      <c r="A35" s="48" t="s">
        <v>48</v>
      </c>
      <c r="B35" s="43">
        <f>AUTOMERCADO!AH47</f>
        <v>0</v>
      </c>
      <c r="C35" s="43">
        <f>MODELO!AH47</f>
        <v>105.515</v>
      </c>
      <c r="D35" s="43">
        <f>EXQUISITECES!AH47</f>
        <v>0</v>
      </c>
      <c r="E35" s="43">
        <f>HOYADA!AH47</f>
        <v>0</v>
      </c>
      <c r="F35" s="43">
        <f>FARMASTOP!AH47</f>
        <v>5.0288000000000004</v>
      </c>
      <c r="G35" s="43">
        <f>BOCAS!AH47</f>
        <v>0</v>
      </c>
      <c r="H35" s="43">
        <f>LAGUNETICA!AH47</f>
        <v>234.60250000000002</v>
      </c>
      <c r="I35" s="43">
        <f>SANANTONIO!AH47</f>
        <v>0</v>
      </c>
      <c r="J35" s="43">
        <f t="shared" si="0"/>
        <v>345.1463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0</v>
      </c>
      <c r="C37" s="43">
        <f>MODELO!AH49</f>
        <v>12279.17</v>
      </c>
      <c r="D37" s="43">
        <f>EXQUISITECES!AH49</f>
        <v>0</v>
      </c>
      <c r="E37" s="43">
        <f>HOYADA!AH49</f>
        <v>0</v>
      </c>
      <c r="F37" s="43">
        <f>FARMASTOP!AH49</f>
        <v>1878.35</v>
      </c>
      <c r="G37" s="43">
        <f>BOCAS!AH49</f>
        <v>0</v>
      </c>
      <c r="H37" s="43">
        <f>LAGUNETICA!AH49</f>
        <v>3906.82</v>
      </c>
      <c r="I37" s="43">
        <f>SANANTONIO!AH49</f>
        <v>0</v>
      </c>
      <c r="J37" s="43">
        <f t="shared" si="0"/>
        <v>18064.34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259.18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259.18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4219.5199999999995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3832.2200000000003</v>
      </c>
      <c r="I40" s="43">
        <f>SANANTONIO!AH52</f>
        <v>0</v>
      </c>
      <c r="J40" s="43">
        <f t="shared" si="0"/>
        <v>8051.74</v>
      </c>
    </row>
    <row r="41" spans="1:10" x14ac:dyDescent="0.25">
      <c r="A41" s="74" t="s">
        <v>18</v>
      </c>
      <c r="B41" s="43">
        <f>AUTOMERCADO!AH53</f>
        <v>0</v>
      </c>
      <c r="C41" s="43">
        <f>MODELO!AH53</f>
        <v>3579.09</v>
      </c>
      <c r="D41" s="43">
        <f>EXQUISITECES!AH53</f>
        <v>0</v>
      </c>
      <c r="E41" s="43">
        <f>HOYADA!AH53</f>
        <v>0</v>
      </c>
      <c r="F41" s="43">
        <f>FARMASTOP!AH53</f>
        <v>130.97</v>
      </c>
      <c r="G41" s="43">
        <f>BOCAS!AH53</f>
        <v>0</v>
      </c>
      <c r="H41" s="43">
        <f>LAGUNETICA!AH53</f>
        <v>1653.3400000000001</v>
      </c>
      <c r="I41" s="43">
        <f>SANANTONIO!AH53</f>
        <v>0</v>
      </c>
      <c r="J41" s="43">
        <f t="shared" si="0"/>
        <v>5363.4</v>
      </c>
    </row>
    <row r="42" spans="1:10" x14ac:dyDescent="0.25">
      <c r="A42" s="74" t="s">
        <v>114</v>
      </c>
      <c r="B42" s="43">
        <f>AUTOMERCADO!AH54</f>
        <v>0</v>
      </c>
      <c r="C42" s="43">
        <f>MODELO!AH54</f>
        <v>86.18</v>
      </c>
      <c r="D42" s="43">
        <f>EXQUISITECES!AH54</f>
        <v>0</v>
      </c>
      <c r="E42" s="43">
        <f>HOYADA!AH54</f>
        <v>0</v>
      </c>
      <c r="F42" s="43">
        <f>FARMASTOP!AH54</f>
        <v>0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86.18</v>
      </c>
    </row>
    <row r="43" spans="1:10" x14ac:dyDescent="0.25">
      <c r="A43" s="74" t="s">
        <v>52</v>
      </c>
      <c r="B43" s="43">
        <f>AUTOMERCADO!AH55</f>
        <v>0</v>
      </c>
      <c r="C43" s="43">
        <f>MODELO!AH55</f>
        <v>375.49</v>
      </c>
      <c r="D43" s="43">
        <f>EXQUISITECES!AH55</f>
        <v>0</v>
      </c>
      <c r="E43" s="43">
        <f>HOYADA!AH55</f>
        <v>0</v>
      </c>
      <c r="F43" s="43">
        <f>FARMASTOP!AH55</f>
        <v>29.46</v>
      </c>
      <c r="G43" s="43">
        <f>BOCAS!AH55</f>
        <v>0</v>
      </c>
      <c r="H43" s="43">
        <f>LAGUNETICA!AH55</f>
        <v>132.34</v>
      </c>
      <c r="I43" s="43">
        <f>SANANTONIO!AH55</f>
        <v>0</v>
      </c>
      <c r="J43" s="43">
        <f t="shared" si="0"/>
        <v>537.29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69.69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69.69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184.72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184.72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0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0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0</v>
      </c>
      <c r="C52" s="75">
        <f>MODELO!AH64</f>
        <v>33760.375</v>
      </c>
      <c r="D52" s="75">
        <f>EXQUISITECES!AH64</f>
        <v>0</v>
      </c>
      <c r="E52" s="75">
        <f>HOYADA!AH64</f>
        <v>0</v>
      </c>
      <c r="F52" s="75">
        <f>FARMASTOP!AH64</f>
        <v>2527.6188000000002</v>
      </c>
      <c r="G52" s="75">
        <f>BOCAS!AH64</f>
        <v>0</v>
      </c>
      <c r="H52" s="75">
        <f>LAGUNETICA!AH64</f>
        <v>14586.592500000001</v>
      </c>
      <c r="I52" s="75">
        <f>SANANTONIO!AH64</f>
        <v>0</v>
      </c>
      <c r="J52" s="75">
        <f t="shared" si="0"/>
        <v>50874.586299999995</v>
      </c>
    </row>
    <row r="53" spans="1:10" x14ac:dyDescent="0.25">
      <c r="A53" s="56" t="s">
        <v>3</v>
      </c>
      <c r="B53" s="43">
        <f>B2</f>
        <v>0</v>
      </c>
      <c r="C53" s="43">
        <f t="shared" ref="C53:I53" si="1">C2</f>
        <v>33644.28</v>
      </c>
      <c r="D53" s="43">
        <f t="shared" si="1"/>
        <v>0</v>
      </c>
      <c r="E53" s="43">
        <f t="shared" si="1"/>
        <v>0</v>
      </c>
      <c r="F53" s="43">
        <f t="shared" si="1"/>
        <v>2447.3599999999997</v>
      </c>
      <c r="G53" s="43">
        <f t="shared" si="1"/>
        <v>0</v>
      </c>
      <c r="H53" s="43">
        <f t="shared" si="1"/>
        <v>14547.329999999998</v>
      </c>
      <c r="I53" s="43">
        <f t="shared" si="1"/>
        <v>0</v>
      </c>
      <c r="J53" s="43">
        <f>J2</f>
        <v>50638.97</v>
      </c>
    </row>
    <row r="54" spans="1:10" x14ac:dyDescent="0.25">
      <c r="A54" s="58" t="s">
        <v>95</v>
      </c>
      <c r="B54" s="43">
        <f>+B52-B53</f>
        <v>0</v>
      </c>
      <c r="C54" s="43">
        <f t="shared" ref="C54:I54" si="2">+C52-C53</f>
        <v>116.09500000000116</v>
      </c>
      <c r="D54" s="43">
        <f t="shared" si="2"/>
        <v>0</v>
      </c>
      <c r="E54" s="43">
        <f t="shared" si="2"/>
        <v>0</v>
      </c>
      <c r="F54" s="43">
        <f t="shared" si="2"/>
        <v>80.25880000000052</v>
      </c>
      <c r="G54" s="43">
        <f t="shared" si="2"/>
        <v>0</v>
      </c>
      <c r="H54" s="43">
        <f t="shared" si="2"/>
        <v>39.262500000002547</v>
      </c>
      <c r="I54" s="43">
        <f t="shared" si="2"/>
        <v>0</v>
      </c>
      <c r="J54" s="43">
        <f>+J52-J53</f>
        <v>235.61629999999423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95"/>
  <sheetViews>
    <sheetView workbookViewId="0">
      <pane xSplit="1" ySplit="4" topLeftCell="B44" activePane="bottomRight" state="frozen"/>
      <selection pane="topRight" activeCell="B1" sqref="B1"/>
      <selection pane="bottomLeft" activeCell="A5" sqref="A5"/>
      <selection pane="bottomRight" activeCell="A57" sqref="A57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ref="M17:R17" si="3">M16*$B$8</f>
        <v>0</v>
      </c>
      <c r="N17" s="22">
        <f t="shared" si="3"/>
        <v>0</v>
      </c>
      <c r="O17" s="22">
        <f t="shared" si="3"/>
        <v>0</v>
      </c>
      <c r="P17" s="22">
        <f t="shared" si="3"/>
        <v>0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0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L19" si="5">C18*$B$9</f>
        <v>0</v>
      </c>
      <c r="D19" s="22">
        <f t="shared" si="5"/>
        <v>0</v>
      </c>
      <c r="E19" s="22">
        <f t="shared" si="5"/>
        <v>0</v>
      </c>
      <c r="F19" s="22">
        <f t="shared" si="5"/>
        <v>0</v>
      </c>
      <c r="G19" s="22">
        <f t="shared" si="5"/>
        <v>0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0</v>
      </c>
      <c r="L19" s="22">
        <f t="shared" si="5"/>
        <v>0</v>
      </c>
      <c r="M19" s="22">
        <f t="shared" ref="M19:R19" si="6">M18*$B$9</f>
        <v>0</v>
      </c>
      <c r="N19" s="22">
        <f t="shared" si="6"/>
        <v>0</v>
      </c>
      <c r="O19" s="22">
        <f t="shared" si="6"/>
        <v>0</v>
      </c>
      <c r="P19" s="22">
        <f t="shared" si="6"/>
        <v>0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0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L22" si="11">+C16+C18+C20</f>
        <v>0</v>
      </c>
      <c r="D22" s="20">
        <f t="shared" si="11"/>
        <v>0</v>
      </c>
      <c r="E22" s="20">
        <f t="shared" si="11"/>
        <v>0</v>
      </c>
      <c r="F22" s="20">
        <f t="shared" si="11"/>
        <v>0</v>
      </c>
      <c r="G22" s="20">
        <f t="shared" si="11"/>
        <v>0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0</v>
      </c>
      <c r="L22" s="20">
        <f t="shared" si="11"/>
        <v>0</v>
      </c>
      <c r="M22" s="20">
        <f t="shared" ref="M22:S22" si="12">+M16+M18+M20</f>
        <v>0</v>
      </c>
      <c r="N22" s="20">
        <f t="shared" si="12"/>
        <v>0</v>
      </c>
      <c r="O22" s="20">
        <f t="shared" si="12"/>
        <v>0</v>
      </c>
      <c r="P22" s="20">
        <f t="shared" si="12"/>
        <v>0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0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ref="C23:L23" si="14">+C17+C19+C21</f>
        <v>0</v>
      </c>
      <c r="D23" s="19">
        <f t="shared" si="14"/>
        <v>0</v>
      </c>
      <c r="E23" s="19">
        <f t="shared" si="14"/>
        <v>0</v>
      </c>
      <c r="F23" s="19">
        <f t="shared" si="14"/>
        <v>0</v>
      </c>
      <c r="G23" s="19">
        <f t="shared" si="14"/>
        <v>0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0</v>
      </c>
      <c r="L23" s="19">
        <f t="shared" si="14"/>
        <v>0</v>
      </c>
      <c r="M23" s="19">
        <f t="shared" ref="M23:S23" si="15">+M17+M19+M21</f>
        <v>0</v>
      </c>
      <c r="N23" s="19">
        <f t="shared" si="15"/>
        <v>0</v>
      </c>
      <c r="O23" s="19">
        <f t="shared" si="15"/>
        <v>0</v>
      </c>
      <c r="P23" s="19">
        <f t="shared" si="15"/>
        <v>0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0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0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0</v>
      </c>
      <c r="F35" s="22">
        <f t="shared" si="33"/>
        <v>0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0</v>
      </c>
      <c r="O35" s="22">
        <f t="shared" si="34"/>
        <v>0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0</v>
      </c>
      <c r="F38" s="20">
        <f t="shared" si="39"/>
        <v>0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0</v>
      </c>
      <c r="O38" s="20">
        <f t="shared" si="40"/>
        <v>0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0</v>
      </c>
      <c r="F39" s="19">
        <f t="shared" si="42"/>
        <v>0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0</v>
      </c>
      <c r="O39" s="19">
        <f t="shared" si="43"/>
        <v>0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0</v>
      </c>
      <c r="L41" s="22">
        <f t="shared" si="45"/>
        <v>0</v>
      </c>
      <c r="M41" s="22">
        <f t="shared" ref="M41:R41" si="46">M40*$B$8</f>
        <v>0</v>
      </c>
      <c r="N41" s="22">
        <f t="shared" si="46"/>
        <v>0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0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0</v>
      </c>
      <c r="N43" s="22">
        <f t="shared" si="49"/>
        <v>0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0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0</v>
      </c>
      <c r="L46" s="20">
        <f t="shared" si="54"/>
        <v>0</v>
      </c>
      <c r="M46" s="20">
        <f t="shared" ref="M46:S46" si="55">+M40+M42+M44</f>
        <v>0</v>
      </c>
      <c r="N46" s="20">
        <f t="shared" si="55"/>
        <v>0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0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0</v>
      </c>
      <c r="L47" s="19">
        <f t="shared" si="57"/>
        <v>0</v>
      </c>
      <c r="M47" s="19">
        <f t="shared" ref="M47:S47" si="58">+M41+M43+M45</f>
        <v>0</v>
      </c>
      <c r="N47" s="19">
        <f t="shared" si="58"/>
        <v>0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61">+C15+C23+C31+C39+C47+C48+C49+C50+C51+C52+C53+C54+C55+C56+C57+C58+C59+C60+C61+C62+C63</f>
        <v>0</v>
      </c>
      <c r="D64" s="53">
        <f t="shared" si="61"/>
        <v>0</v>
      </c>
      <c r="E64" s="53">
        <f t="shared" si="61"/>
        <v>0</v>
      </c>
      <c r="F64" s="53">
        <f t="shared" si="61"/>
        <v>0</v>
      </c>
      <c r="G64" s="53">
        <f t="shared" si="61"/>
        <v>0</v>
      </c>
      <c r="H64" s="53">
        <f t="shared" si="61"/>
        <v>0</v>
      </c>
      <c r="I64" s="53">
        <f t="shared" si="61"/>
        <v>0</v>
      </c>
      <c r="J64" s="53">
        <f t="shared" si="61"/>
        <v>0</v>
      </c>
      <c r="K64" s="53">
        <f t="shared" si="61"/>
        <v>0</v>
      </c>
      <c r="L64" s="53">
        <f t="shared" si="61"/>
        <v>0</v>
      </c>
      <c r="M64" s="53">
        <f t="shared" si="61"/>
        <v>0</v>
      </c>
      <c r="N64" s="53">
        <f t="shared" si="61"/>
        <v>0</v>
      </c>
      <c r="O64" s="53">
        <f t="shared" si="61"/>
        <v>0</v>
      </c>
      <c r="P64" s="53">
        <f t="shared" si="61"/>
        <v>0</v>
      </c>
      <c r="Q64" s="53">
        <f t="shared" si="61"/>
        <v>0</v>
      </c>
      <c r="R64" s="53">
        <f t="shared" si="61"/>
        <v>0</v>
      </c>
      <c r="S64" s="53">
        <f t="shared" si="61"/>
        <v>0</v>
      </c>
      <c r="T64" s="53">
        <f t="shared" si="61"/>
        <v>0</v>
      </c>
      <c r="U64" s="53">
        <f t="shared" si="61"/>
        <v>0</v>
      </c>
      <c r="V64" s="53">
        <f t="shared" si="61"/>
        <v>0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6" si="62">D11</f>
        <v>0</v>
      </c>
      <c r="E66" s="55">
        <f t="shared" si="62"/>
        <v>0</v>
      </c>
      <c r="F66" s="55">
        <f t="shared" si="62"/>
        <v>0</v>
      </c>
      <c r="G66" s="55">
        <f t="shared" si="62"/>
        <v>0</v>
      </c>
      <c r="H66" s="55">
        <f t="shared" si="62"/>
        <v>0</v>
      </c>
      <c r="I66" s="55">
        <f t="shared" si="62"/>
        <v>0</v>
      </c>
      <c r="J66" s="55">
        <f t="shared" si="62"/>
        <v>0</v>
      </c>
      <c r="K66" s="55">
        <f t="shared" si="62"/>
        <v>0</v>
      </c>
      <c r="L66" s="55">
        <f t="shared" si="62"/>
        <v>0</v>
      </c>
      <c r="M66" s="55">
        <f t="shared" si="62"/>
        <v>0</v>
      </c>
      <c r="N66" s="55">
        <f t="shared" si="62"/>
        <v>0</v>
      </c>
      <c r="O66" s="55">
        <f t="shared" si="62"/>
        <v>0</v>
      </c>
      <c r="P66" s="55">
        <f t="shared" si="62"/>
        <v>0</v>
      </c>
      <c r="Q66" s="55">
        <f t="shared" si="62"/>
        <v>0</v>
      </c>
      <c r="R66" s="55">
        <f t="shared" si="62"/>
        <v>0</v>
      </c>
      <c r="S66" s="55">
        <f t="shared" si="62"/>
        <v>0</v>
      </c>
      <c r="T66" s="55">
        <f t="shared" si="62"/>
        <v>0</v>
      </c>
      <c r="U66" s="55">
        <f t="shared" si="62"/>
        <v>0</v>
      </c>
      <c r="V66" s="55">
        <f t="shared" si="62"/>
        <v>0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63">C12</f>
        <v>0</v>
      </c>
      <c r="D67" s="57">
        <f t="shared" si="63"/>
        <v>0</v>
      </c>
      <c r="E67" s="57">
        <f t="shared" si="63"/>
        <v>0</v>
      </c>
      <c r="F67" s="57">
        <f t="shared" si="63"/>
        <v>0</v>
      </c>
      <c r="G67" s="57">
        <f t="shared" si="63"/>
        <v>0</v>
      </c>
      <c r="H67" s="57">
        <f t="shared" si="63"/>
        <v>0</v>
      </c>
      <c r="I67" s="57">
        <f t="shared" si="63"/>
        <v>0</v>
      </c>
      <c r="J67" s="57">
        <f t="shared" si="63"/>
        <v>0</v>
      </c>
      <c r="K67" s="57">
        <f t="shared" si="63"/>
        <v>0</v>
      </c>
      <c r="L67" s="57">
        <f t="shared" si="63"/>
        <v>0</v>
      </c>
      <c r="M67" s="57">
        <f t="shared" ref="M67:AG67" si="64">M12</f>
        <v>0</v>
      </c>
      <c r="N67" s="57">
        <f t="shared" si="64"/>
        <v>0</v>
      </c>
      <c r="O67" s="57">
        <f t="shared" si="64"/>
        <v>0</v>
      </c>
      <c r="P67" s="57">
        <f t="shared" si="64"/>
        <v>0</v>
      </c>
      <c r="Q67" s="57">
        <f t="shared" si="64"/>
        <v>0</v>
      </c>
      <c r="R67" s="57">
        <f t="shared" si="64"/>
        <v>0</v>
      </c>
      <c r="S67" s="57">
        <f t="shared" si="64"/>
        <v>0</v>
      </c>
      <c r="T67" s="57">
        <f t="shared" si="64"/>
        <v>0</v>
      </c>
      <c r="U67" s="57">
        <f t="shared" si="64"/>
        <v>0</v>
      </c>
      <c r="V67" s="57">
        <f t="shared" si="64"/>
        <v>0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L69" si="67">+C67+C68</f>
        <v>0</v>
      </c>
      <c r="D69" s="59">
        <f t="shared" si="67"/>
        <v>0</v>
      </c>
      <c r="E69" s="59">
        <f t="shared" si="67"/>
        <v>0</v>
      </c>
      <c r="F69" s="59">
        <f t="shared" si="67"/>
        <v>0</v>
      </c>
      <c r="G69" s="59">
        <f t="shared" si="67"/>
        <v>0</v>
      </c>
      <c r="H69" s="59">
        <f t="shared" si="67"/>
        <v>0</v>
      </c>
      <c r="I69" s="59">
        <f t="shared" si="67"/>
        <v>0</v>
      </c>
      <c r="J69" s="59">
        <f t="shared" si="67"/>
        <v>0</v>
      </c>
      <c r="K69" s="59">
        <f t="shared" si="67"/>
        <v>0</v>
      </c>
      <c r="L69" s="59">
        <f t="shared" si="67"/>
        <v>0</v>
      </c>
      <c r="M69" s="59">
        <f t="shared" ref="M69:AG69" si="68">+M67+M68</f>
        <v>0</v>
      </c>
      <c r="N69" s="59">
        <f t="shared" si="68"/>
        <v>0</v>
      </c>
      <c r="O69" s="59">
        <f t="shared" si="68"/>
        <v>0</v>
      </c>
      <c r="P69" s="59">
        <f t="shared" si="68"/>
        <v>0</v>
      </c>
      <c r="Q69" s="59">
        <f t="shared" si="68"/>
        <v>0</v>
      </c>
      <c r="R69" s="59">
        <f t="shared" si="68"/>
        <v>0</v>
      </c>
      <c r="S69" s="59">
        <f t="shared" si="68"/>
        <v>0</v>
      </c>
      <c r="T69" s="59">
        <f t="shared" si="68"/>
        <v>0</v>
      </c>
      <c r="U69" s="59">
        <f t="shared" si="68"/>
        <v>0</v>
      </c>
      <c r="V69" s="59">
        <f t="shared" si="68"/>
        <v>0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0</v>
      </c>
      <c r="C70" s="57">
        <f t="shared" si="69"/>
        <v>0</v>
      </c>
      <c r="D70" s="57">
        <f t="shared" si="69"/>
        <v>0</v>
      </c>
      <c r="E70" s="57">
        <f t="shared" si="69"/>
        <v>0</v>
      </c>
      <c r="F70" s="57">
        <f t="shared" si="69"/>
        <v>0</v>
      </c>
      <c r="G70" s="57">
        <f t="shared" si="69"/>
        <v>0</v>
      </c>
      <c r="H70" s="57">
        <f t="shared" si="69"/>
        <v>0</v>
      </c>
      <c r="I70" s="57">
        <f t="shared" si="69"/>
        <v>0</v>
      </c>
      <c r="J70" s="57">
        <f t="shared" si="69"/>
        <v>0</v>
      </c>
      <c r="K70" s="57">
        <f t="shared" si="69"/>
        <v>0</v>
      </c>
      <c r="L70" s="57">
        <f t="shared" si="69"/>
        <v>0</v>
      </c>
      <c r="M70" s="57">
        <f t="shared" ref="M70:AG70" si="70">+M64-M69</f>
        <v>0</v>
      </c>
      <c r="N70" s="57">
        <f t="shared" si="70"/>
        <v>0</v>
      </c>
      <c r="O70" s="57">
        <f t="shared" si="70"/>
        <v>0</v>
      </c>
      <c r="P70" s="57">
        <f t="shared" si="70"/>
        <v>0</v>
      </c>
      <c r="Q70" s="57">
        <f t="shared" si="70"/>
        <v>0</v>
      </c>
      <c r="R70" s="57">
        <f t="shared" si="70"/>
        <v>0</v>
      </c>
      <c r="S70" s="57">
        <f t="shared" si="70"/>
        <v>0</v>
      </c>
      <c r="T70" s="57">
        <f t="shared" si="70"/>
        <v>0</v>
      </c>
      <c r="U70" s="57">
        <f t="shared" si="70"/>
        <v>0</v>
      </c>
      <c r="V70" s="57">
        <f t="shared" si="70"/>
        <v>0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0</v>
      </c>
    </row>
    <row r="71" spans="1:34" ht="101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2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J95"/>
  <sheetViews>
    <sheetView workbookViewId="0">
      <pane xSplit="1" ySplit="4" topLeftCell="AE38" activePane="bottomRight" state="frozen"/>
      <selection pane="topRight" activeCell="B1" sqref="B1"/>
      <selection pane="bottomLeft" activeCell="A5" sqref="A5"/>
      <selection pane="bottomRight" activeCell="AH53" sqref="AH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>
        <v>4.72</v>
      </c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2415.9499999999998</v>
      </c>
      <c r="C12" s="26">
        <v>2578.6</v>
      </c>
      <c r="D12" s="26">
        <v>1806.24</v>
      </c>
      <c r="E12" s="26">
        <v>927.42</v>
      </c>
      <c r="F12" s="26">
        <v>1028.95</v>
      </c>
      <c r="G12" s="26">
        <v>2170.0700000000002</v>
      </c>
      <c r="H12" s="26">
        <v>5031.3</v>
      </c>
      <c r="I12" s="26">
        <v>5457.73</v>
      </c>
      <c r="J12" s="26">
        <v>3371.5</v>
      </c>
      <c r="K12" s="26">
        <v>3299.42</v>
      </c>
      <c r="L12" s="26">
        <v>2195.39</v>
      </c>
      <c r="M12" s="26">
        <v>3361.71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33644.28</v>
      </c>
      <c r="AI12" s="26">
        <v>33341.019999999997</v>
      </c>
      <c r="AJ12" s="69">
        <f>+AI12-AH12</f>
        <v>-303.26000000000204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118</v>
      </c>
      <c r="C15" s="23">
        <v>21.5</v>
      </c>
      <c r="D15" s="23">
        <v>54.5</v>
      </c>
      <c r="E15" s="23">
        <v>77</v>
      </c>
      <c r="F15" s="23">
        <v>145</v>
      </c>
      <c r="G15" s="23">
        <v>0</v>
      </c>
      <c r="H15" s="23">
        <v>0</v>
      </c>
      <c r="I15" s="23"/>
      <c r="J15" s="23">
        <v>158.5</v>
      </c>
      <c r="K15" s="23">
        <v>195.5</v>
      </c>
      <c r="L15" s="23">
        <v>328</v>
      </c>
      <c r="M15" s="23">
        <v>0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1098</v>
      </c>
    </row>
    <row r="16" spans="1:36" s="32" customFormat="1" x14ac:dyDescent="0.25">
      <c r="A16" s="30" t="s">
        <v>20</v>
      </c>
      <c r="B16" s="31">
        <v>178</v>
      </c>
      <c r="C16" s="31">
        <v>233</v>
      </c>
      <c r="D16" s="31">
        <v>0</v>
      </c>
      <c r="E16" s="31">
        <v>0</v>
      </c>
      <c r="F16" s="31">
        <v>0</v>
      </c>
      <c r="G16" s="31">
        <v>206</v>
      </c>
      <c r="H16" s="31">
        <v>756</v>
      </c>
      <c r="I16" s="31">
        <v>757</v>
      </c>
      <c r="J16" s="31">
        <v>3</v>
      </c>
      <c r="K16" s="31">
        <v>21</v>
      </c>
      <c r="L16" s="31">
        <v>67</v>
      </c>
      <c r="M16" s="31">
        <v>257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2478</v>
      </c>
      <c r="AJ16" s="70"/>
    </row>
    <row r="17" spans="1:36" s="47" customFormat="1" x14ac:dyDescent="0.25">
      <c r="A17" s="46" t="s">
        <v>27</v>
      </c>
      <c r="B17" s="22">
        <f>B16*$B$8</f>
        <v>799.22</v>
      </c>
      <c r="C17" s="22">
        <f>C16*$B$8</f>
        <v>1046.17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924.94</v>
      </c>
      <c r="H17" s="22">
        <f t="shared" si="2"/>
        <v>3394.44</v>
      </c>
      <c r="I17" s="22">
        <f t="shared" si="2"/>
        <v>3398.9300000000003</v>
      </c>
      <c r="J17" s="22">
        <f t="shared" si="2"/>
        <v>13.47</v>
      </c>
      <c r="K17" s="22">
        <f t="shared" si="2"/>
        <v>94.29</v>
      </c>
      <c r="L17" s="22">
        <f t="shared" si="2"/>
        <v>300.83000000000004</v>
      </c>
      <c r="M17" s="22">
        <f t="shared" si="2"/>
        <v>1153.93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11126.220000000001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178</v>
      </c>
      <c r="C22" s="20">
        <f t="shared" ref="C22:AG23" si="5">+C16+C18+C20</f>
        <v>233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206</v>
      </c>
      <c r="H22" s="20">
        <f t="shared" si="5"/>
        <v>756</v>
      </c>
      <c r="I22" s="20">
        <f t="shared" si="5"/>
        <v>757</v>
      </c>
      <c r="J22" s="20">
        <f t="shared" si="5"/>
        <v>3</v>
      </c>
      <c r="K22" s="20">
        <f t="shared" si="5"/>
        <v>21</v>
      </c>
      <c r="L22" s="20">
        <f t="shared" si="5"/>
        <v>67</v>
      </c>
      <c r="M22" s="20">
        <f t="shared" si="5"/>
        <v>257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2478</v>
      </c>
    </row>
    <row r="23" spans="1:36" s="47" customFormat="1" x14ac:dyDescent="0.25">
      <c r="A23" s="48" t="s">
        <v>26</v>
      </c>
      <c r="B23" s="19">
        <f>+B17+B19+B21</f>
        <v>799.22</v>
      </c>
      <c r="C23" s="19">
        <f t="shared" si="5"/>
        <v>1046.17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924.94</v>
      </c>
      <c r="H23" s="19">
        <f t="shared" si="5"/>
        <v>3394.44</v>
      </c>
      <c r="I23" s="19">
        <f t="shared" si="5"/>
        <v>3398.9300000000003</v>
      </c>
      <c r="J23" s="19">
        <f t="shared" si="5"/>
        <v>13.47</v>
      </c>
      <c r="K23" s="19">
        <f t="shared" si="5"/>
        <v>94.29</v>
      </c>
      <c r="L23" s="19">
        <f t="shared" si="5"/>
        <v>300.83000000000004</v>
      </c>
      <c r="M23" s="19">
        <f t="shared" si="5"/>
        <v>1153.93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11126.220000000001</v>
      </c>
    </row>
    <row r="24" spans="1:36" x14ac:dyDescent="0.25">
      <c r="A24" s="13" t="s">
        <v>28</v>
      </c>
      <c r="B24" s="34">
        <v>80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80</v>
      </c>
    </row>
    <row r="25" spans="1:36" s="47" customFormat="1" x14ac:dyDescent="0.25">
      <c r="A25" s="46" t="s">
        <v>31</v>
      </c>
      <c r="B25" s="22">
        <f>B24*$D$8</f>
        <v>377.59999999999997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377.59999999999997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80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80</v>
      </c>
    </row>
    <row r="31" spans="1:36" s="47" customFormat="1" x14ac:dyDescent="0.25">
      <c r="A31" s="48" t="s">
        <v>33</v>
      </c>
      <c r="B31" s="19">
        <f>+B25+B27+B29</f>
        <v>377.59999999999997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377.59999999999997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>
        <v>5</v>
      </c>
      <c r="J40" s="36"/>
      <c r="K40" s="36"/>
      <c r="L40" s="36"/>
      <c r="M40" s="36">
        <v>18.5</v>
      </c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23.5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22.450000000000003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83.064999999999998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105.515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5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18.5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23.5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22.450000000000003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83.064999999999998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105.515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910.26</v>
      </c>
      <c r="C49" s="44">
        <v>1140.3</v>
      </c>
      <c r="D49" s="44">
        <v>1677.61</v>
      </c>
      <c r="E49" s="44">
        <v>0</v>
      </c>
      <c r="F49" s="44">
        <v>877.26</v>
      </c>
      <c r="G49" s="44">
        <v>1144.22</v>
      </c>
      <c r="H49" s="44">
        <v>449.96</v>
      </c>
      <c r="I49" s="44">
        <v>783.34</v>
      </c>
      <c r="J49" s="44">
        <v>2383.14</v>
      </c>
      <c r="K49" s="44"/>
      <c r="L49" s="44">
        <v>1490.55</v>
      </c>
      <c r="M49" s="45">
        <v>1422.53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12279.17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/>
      <c r="K50" s="44">
        <v>259.18</v>
      </c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259.18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/>
      <c r="C52" s="44">
        <v>116.21</v>
      </c>
      <c r="D52" s="44"/>
      <c r="E52" s="44">
        <v>761.03</v>
      </c>
      <c r="F52" s="44"/>
      <c r="G52" s="44"/>
      <c r="H52" s="44">
        <v>954.15</v>
      </c>
      <c r="I52" s="44">
        <v>800.76</v>
      </c>
      <c r="J52" s="44"/>
      <c r="K52" s="44">
        <v>1587.37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4219.5199999999995</v>
      </c>
    </row>
    <row r="53" spans="1:34" x14ac:dyDescent="0.25">
      <c r="A53" s="17" t="s">
        <v>18</v>
      </c>
      <c r="B53" s="44">
        <v>171.39</v>
      </c>
      <c r="C53" s="44">
        <v>256.17</v>
      </c>
      <c r="D53" s="44">
        <v>74.010000000000005</v>
      </c>
      <c r="E53" s="44">
        <v>89.4</v>
      </c>
      <c r="F53" s="44">
        <v>0</v>
      </c>
      <c r="G53" s="44">
        <v>88.15</v>
      </c>
      <c r="H53" s="44">
        <v>216.58</v>
      </c>
      <c r="I53" s="44">
        <v>382.51</v>
      </c>
      <c r="J53" s="44">
        <v>617</v>
      </c>
      <c r="K53" s="44">
        <v>972.89</v>
      </c>
      <c r="L53" s="44"/>
      <c r="M53" s="45">
        <v>710.99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3579.09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>
        <v>12</v>
      </c>
      <c r="I54" s="44"/>
      <c r="J54" s="44">
        <v>56.18</v>
      </c>
      <c r="K54" s="44">
        <v>18</v>
      </c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86.18</v>
      </c>
    </row>
    <row r="55" spans="1:34" x14ac:dyDescent="0.25">
      <c r="A55" s="17" t="s">
        <v>52</v>
      </c>
      <c r="B55" s="44">
        <v>39.28</v>
      </c>
      <c r="C55" s="44"/>
      <c r="D55" s="44">
        <v>0</v>
      </c>
      <c r="E55" s="44">
        <v>0</v>
      </c>
      <c r="F55" s="44">
        <v>13.91</v>
      </c>
      <c r="G55" s="44">
        <v>51.25</v>
      </c>
      <c r="H55" s="44">
        <v>10.84</v>
      </c>
      <c r="I55" s="44">
        <v>68.680000000000007</v>
      </c>
      <c r="J55" s="44">
        <v>101.45</v>
      </c>
      <c r="K55" s="44"/>
      <c r="L55" s="44">
        <v>88.2</v>
      </c>
      <c r="M55" s="45">
        <v>1.88</v>
      </c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375.49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>
        <v>69.69</v>
      </c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69.69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>
        <v>93.08</v>
      </c>
      <c r="J58" s="44"/>
      <c r="K58" s="44">
        <v>91.64</v>
      </c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184.72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2415.75</v>
      </c>
      <c r="C64" s="53">
        <f t="shared" ref="C64:AG64" si="21">+C15+C23+C31+C39+C47+C48+C49+C50+C51+C52+C53+C54+C55+C56+C57+C58+C59+C60+C61+C62+C63</f>
        <v>2580.3500000000004</v>
      </c>
      <c r="D64" s="53">
        <f t="shared" si="21"/>
        <v>1806.12</v>
      </c>
      <c r="E64" s="53">
        <f t="shared" si="21"/>
        <v>927.43</v>
      </c>
      <c r="F64" s="53">
        <f t="shared" si="21"/>
        <v>1036.17</v>
      </c>
      <c r="G64" s="53">
        <f t="shared" si="21"/>
        <v>2208.56</v>
      </c>
      <c r="H64" s="53">
        <f t="shared" si="21"/>
        <v>5037.97</v>
      </c>
      <c r="I64" s="53">
        <f t="shared" si="21"/>
        <v>5549.7500000000009</v>
      </c>
      <c r="J64" s="53">
        <f t="shared" si="21"/>
        <v>3329.7399999999993</v>
      </c>
      <c r="K64" s="53">
        <f t="shared" si="21"/>
        <v>3288.56</v>
      </c>
      <c r="L64" s="53">
        <f t="shared" si="21"/>
        <v>2207.58</v>
      </c>
      <c r="M64" s="53">
        <f t="shared" si="21"/>
        <v>3372.3950000000004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33760.375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2415.9499999999998</v>
      </c>
      <c r="C67" s="57">
        <f t="shared" ref="C67:L67" si="23">C12</f>
        <v>2578.6</v>
      </c>
      <c r="D67" s="57">
        <f t="shared" si="23"/>
        <v>1806.24</v>
      </c>
      <c r="E67" s="57">
        <f t="shared" si="23"/>
        <v>927.42</v>
      </c>
      <c r="F67" s="57">
        <f t="shared" si="23"/>
        <v>1028.95</v>
      </c>
      <c r="G67" s="57">
        <f t="shared" si="23"/>
        <v>2170.0700000000002</v>
      </c>
      <c r="H67" s="57">
        <f t="shared" si="23"/>
        <v>5031.3</v>
      </c>
      <c r="I67" s="57">
        <f t="shared" si="23"/>
        <v>5457.73</v>
      </c>
      <c r="J67" s="57">
        <f t="shared" si="23"/>
        <v>3371.5</v>
      </c>
      <c r="K67" s="57">
        <f t="shared" si="23"/>
        <v>3299.42</v>
      </c>
      <c r="L67" s="57">
        <f t="shared" si="23"/>
        <v>2195.39</v>
      </c>
      <c r="M67" s="57">
        <f t="shared" si="22"/>
        <v>3361.71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33644.28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2415.9499999999998</v>
      </c>
      <c r="C69" s="59">
        <f t="shared" ref="C69:AG69" si="25">+C67+C68</f>
        <v>2578.6</v>
      </c>
      <c r="D69" s="59">
        <f t="shared" si="25"/>
        <v>1806.24</v>
      </c>
      <c r="E69" s="59">
        <f t="shared" si="25"/>
        <v>927.42</v>
      </c>
      <c r="F69" s="59">
        <f t="shared" si="25"/>
        <v>1028.95</v>
      </c>
      <c r="G69" s="59">
        <f t="shared" si="25"/>
        <v>2170.0700000000002</v>
      </c>
      <c r="H69" s="59">
        <f t="shared" si="25"/>
        <v>5031.3</v>
      </c>
      <c r="I69" s="59">
        <f t="shared" si="25"/>
        <v>5457.73</v>
      </c>
      <c r="J69" s="59">
        <f t="shared" si="25"/>
        <v>3371.5</v>
      </c>
      <c r="K69" s="59">
        <f t="shared" si="25"/>
        <v>3299.42</v>
      </c>
      <c r="L69" s="59">
        <f t="shared" si="25"/>
        <v>2195.39</v>
      </c>
      <c r="M69" s="59">
        <f t="shared" si="25"/>
        <v>3361.71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33644.28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-0.1999999999998181</v>
      </c>
      <c r="C70" s="57">
        <f t="shared" si="26"/>
        <v>1.7500000000004547</v>
      </c>
      <c r="D70" s="57">
        <f t="shared" si="26"/>
        <v>-0.12000000000011823</v>
      </c>
      <c r="E70" s="57">
        <f t="shared" si="26"/>
        <v>9.9999999999909051E-3</v>
      </c>
      <c r="F70" s="57">
        <f t="shared" si="26"/>
        <v>7.2200000000000273</v>
      </c>
      <c r="G70" s="57">
        <f t="shared" si="26"/>
        <v>38.489999999999782</v>
      </c>
      <c r="H70" s="57">
        <f t="shared" si="26"/>
        <v>6.6700000000000728</v>
      </c>
      <c r="I70" s="57">
        <f t="shared" si="26"/>
        <v>92.020000000001346</v>
      </c>
      <c r="J70" s="57">
        <f t="shared" si="26"/>
        <v>-41.760000000000673</v>
      </c>
      <c r="K70" s="57">
        <f t="shared" si="26"/>
        <v>-10.860000000000127</v>
      </c>
      <c r="L70" s="57">
        <f t="shared" si="26"/>
        <v>12.190000000000055</v>
      </c>
      <c r="M70" s="57">
        <f t="shared" si="26"/>
        <v>10.6850000000004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116.09500000000139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 t="s">
        <v>123</v>
      </c>
      <c r="G71" s="14" t="s">
        <v>125</v>
      </c>
      <c r="H71" s="14" t="s">
        <v>126</v>
      </c>
      <c r="I71" s="14" t="s">
        <v>127</v>
      </c>
      <c r="J71" s="14" t="s">
        <v>130</v>
      </c>
      <c r="K71" s="14" t="s">
        <v>128</v>
      </c>
      <c r="L71" s="14" t="s">
        <v>133</v>
      </c>
      <c r="M71" s="29" t="s">
        <v>135</v>
      </c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F72" s="12" t="s">
        <v>124</v>
      </c>
      <c r="J72" s="12" t="s">
        <v>131</v>
      </c>
      <c r="K72" s="12" t="s">
        <v>129</v>
      </c>
      <c r="L72" s="12" t="s">
        <v>134</v>
      </c>
      <c r="AH72" s="47"/>
    </row>
    <row r="73" spans="1:34" x14ac:dyDescent="0.25">
      <c r="J73" s="12" t="s">
        <v>132</v>
      </c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3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95"/>
  <sheetViews>
    <sheetView workbookViewId="0">
      <pane xSplit="1" ySplit="4" topLeftCell="AK5" activePane="bottomRight" state="frozen"/>
      <selection pane="topRight" activeCell="B1" sqref="B1"/>
      <selection pane="bottomLeft" activeCell="A5" sqref="A5"/>
      <selection pane="bottomRight" activeCell="H11" sqref="H1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>
        <v>0</v>
      </c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4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95"/>
  <sheetViews>
    <sheetView workbookViewId="0">
      <pane xSplit="1" ySplit="4" topLeftCell="B50" activePane="bottomRight" state="frozen"/>
      <selection pane="topRight" activeCell="B1" sqref="B1"/>
      <selection pane="bottomLeft" activeCell="A5" sqref="A5"/>
      <selection pane="bottomRight" activeCell="C55" sqref="C5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5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I13" sqref="AI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>
        <v>4.47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675.27</v>
      </c>
      <c r="C12" s="26">
        <v>1772.09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2447.3599999999997</v>
      </c>
      <c r="AI12" s="26">
        <v>2436.62</v>
      </c>
      <c r="AJ12" s="69">
        <f>+AI12-AH12</f>
        <v>-10.739999999999782</v>
      </c>
    </row>
    <row r="13" spans="1:36" ht="19.5" customHeight="1" x14ac:dyDescent="0.25">
      <c r="A13" s="25" t="s">
        <v>117</v>
      </c>
      <c r="B13" s="26">
        <v>6</v>
      </c>
      <c r="C13" s="26">
        <v>48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54</v>
      </c>
      <c r="AI13" s="26"/>
      <c r="AJ13" s="69">
        <f>+AI13-AH13</f>
        <v>-54</v>
      </c>
    </row>
    <row r="14" spans="1:36" ht="19.5" customHeight="1" x14ac:dyDescent="0.25">
      <c r="A14" s="25" t="s">
        <v>118</v>
      </c>
      <c r="B14" s="26">
        <v>18</v>
      </c>
      <c r="C14" s="26">
        <v>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18</v>
      </c>
      <c r="AI14" s="26"/>
      <c r="AJ14" s="69">
        <f>+AI14-AH14</f>
        <v>-18</v>
      </c>
    </row>
    <row r="15" spans="1:36" x14ac:dyDescent="0.25">
      <c r="A15" s="13" t="s">
        <v>0</v>
      </c>
      <c r="B15" s="23">
        <v>30</v>
      </c>
      <c r="C15" s="23">
        <v>9.5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39.5</v>
      </c>
    </row>
    <row r="16" spans="1:36" s="32" customFormat="1" x14ac:dyDescent="0.25">
      <c r="A16" s="30" t="s">
        <v>20</v>
      </c>
      <c r="B16" s="31">
        <v>17</v>
      </c>
      <c r="C16" s="31">
        <v>72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89</v>
      </c>
      <c r="AJ16" s="70"/>
    </row>
    <row r="17" spans="1:36" s="47" customFormat="1" x14ac:dyDescent="0.25">
      <c r="A17" s="46" t="s">
        <v>27</v>
      </c>
      <c r="B17" s="22">
        <f>B16*$B$8</f>
        <v>76.33</v>
      </c>
      <c r="C17" s="22">
        <f>C16*$B$8</f>
        <v>323.28000000000003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399.61</v>
      </c>
    </row>
    <row r="18" spans="1:36" s="32" customFormat="1" x14ac:dyDescent="0.25">
      <c r="A18" s="30" t="s">
        <v>23</v>
      </c>
      <c r="B18" s="33">
        <v>10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</v>
      </c>
      <c r="AJ18" s="70"/>
    </row>
    <row r="19" spans="1:36" s="47" customFormat="1" x14ac:dyDescent="0.25">
      <c r="A19" s="46" t="s">
        <v>27</v>
      </c>
      <c r="B19" s="22">
        <f>B18*$B$9</f>
        <v>44.699999999999996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44.699999999999996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27</v>
      </c>
      <c r="C22" s="20">
        <f t="shared" ref="C22:AG23" si="5">+C16+C18+C20</f>
        <v>72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99</v>
      </c>
    </row>
    <row r="23" spans="1:36" s="47" customFormat="1" x14ac:dyDescent="0.25">
      <c r="A23" s="48" t="s">
        <v>26</v>
      </c>
      <c r="B23" s="19">
        <f>+B17+B19+B21</f>
        <v>121.03</v>
      </c>
      <c r="C23" s="19">
        <f t="shared" si="5"/>
        <v>323.28000000000003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444.31000000000006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1.1200000000000001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1.1200000000000001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5.0288000000000004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5.0288000000000004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1.1200000000000001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1.1200000000000001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5.0288000000000004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5.0288000000000004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510.6</v>
      </c>
      <c r="C49" s="44">
        <v>1367.75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1878.35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44.85</v>
      </c>
      <c r="C53" s="44">
        <v>86.12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130.97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29.46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29.46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706.48</v>
      </c>
      <c r="C64" s="53">
        <f t="shared" ref="C64:AG64" si="21">+C15+C23+C31+C39+C47+C48+C49+C50+C51+C52+C53+C54+C55+C56+C57+C58+C59+C60+C61+C62+C63</f>
        <v>1821.1388000000002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2527.6188000000002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675.27</v>
      </c>
      <c r="C67" s="57">
        <f t="shared" ref="C67:L67" si="23">C12</f>
        <v>1772.09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2447.3599999999997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48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72</v>
      </c>
    </row>
    <row r="69" spans="1:34" s="47" customFormat="1" x14ac:dyDescent="0.25">
      <c r="A69" s="58" t="s">
        <v>94</v>
      </c>
      <c r="B69" s="59">
        <f>+B67+B68</f>
        <v>699.27</v>
      </c>
      <c r="C69" s="59">
        <f t="shared" ref="C69:AG69" si="25">+C67+C68</f>
        <v>1820.09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2519.3599999999997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7.2100000000000364</v>
      </c>
      <c r="C70" s="57">
        <f t="shared" si="26"/>
        <v>1.0488000000002557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8.2588000000002921</v>
      </c>
    </row>
    <row r="71" spans="1:34" ht="102.75" customHeight="1" x14ac:dyDescent="0.25">
      <c r="A71" s="77" t="s">
        <v>96</v>
      </c>
      <c r="B71" s="14" t="s">
        <v>136</v>
      </c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6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95"/>
  <sheetViews>
    <sheetView workbookViewId="0">
      <pane xSplit="1" ySplit="4" topLeftCell="B41" activePane="bottomRight" state="frozen"/>
      <selection pane="topRight" activeCell="B1" sqref="B1"/>
      <selection pane="bottomLeft" activeCell="A5" sqref="A5"/>
      <selection pane="bottomRight" activeCell="D53" sqref="D5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96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7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95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3" sqref="AH13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44680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4.49</v>
      </c>
      <c r="C8" s="1" t="s">
        <v>38</v>
      </c>
      <c r="D8" s="2"/>
    </row>
    <row r="9" spans="1:36" x14ac:dyDescent="0.25">
      <c r="A9" s="1" t="s">
        <v>22</v>
      </c>
      <c r="B9" s="24">
        <v>4.47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55</v>
      </c>
      <c r="E11" s="5" t="s">
        <v>56</v>
      </c>
      <c r="F11" s="5" t="s">
        <v>57</v>
      </c>
      <c r="G11" s="5" t="s">
        <v>58</v>
      </c>
      <c r="H11" s="5" t="s">
        <v>59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894.5</v>
      </c>
      <c r="C12" s="26">
        <v>2798.2</v>
      </c>
      <c r="D12" s="26">
        <v>1052.1199999999999</v>
      </c>
      <c r="E12" s="26">
        <v>2807.72</v>
      </c>
      <c r="F12" s="26">
        <v>2142.92</v>
      </c>
      <c r="G12" s="26">
        <v>2232.9499999999998</v>
      </c>
      <c r="H12" s="26">
        <v>1346.96</v>
      </c>
      <c r="I12" s="26">
        <v>1271.96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14547.329999999998</v>
      </c>
      <c r="AI12" s="26">
        <v>14433.89</v>
      </c>
      <c r="AJ12" s="69">
        <f>+AI12-AH12</f>
        <v>-113.43999999999869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36.700000000000003</v>
      </c>
      <c r="C15" s="23">
        <v>83.7</v>
      </c>
      <c r="D15" s="23">
        <v>35</v>
      </c>
      <c r="E15" s="23">
        <v>166</v>
      </c>
      <c r="F15" s="23"/>
      <c r="G15" s="23">
        <v>110</v>
      </c>
      <c r="H15" s="23">
        <v>187</v>
      </c>
      <c r="I15" s="23">
        <v>199.7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818.09999999999991</v>
      </c>
    </row>
    <row r="16" spans="1:36" s="32" customFormat="1" x14ac:dyDescent="0.25">
      <c r="A16" s="30" t="s">
        <v>20</v>
      </c>
      <c r="B16" s="31">
        <v>50</v>
      </c>
      <c r="C16" s="31">
        <v>227</v>
      </c>
      <c r="D16" s="31">
        <v>52</v>
      </c>
      <c r="E16" s="31">
        <v>237</v>
      </c>
      <c r="F16" s="31">
        <v>112</v>
      </c>
      <c r="G16" s="31">
        <v>195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873</v>
      </c>
      <c r="AJ16" s="70"/>
    </row>
    <row r="17" spans="1:36" s="47" customFormat="1" x14ac:dyDescent="0.25">
      <c r="A17" s="46" t="s">
        <v>27</v>
      </c>
      <c r="B17" s="22">
        <f>B16*$B$8</f>
        <v>224.5</v>
      </c>
      <c r="C17" s="22">
        <f>C16*$B$8</f>
        <v>1019.23</v>
      </c>
      <c r="D17" s="22">
        <f t="shared" ref="D17:AG17" si="2">D16*$B$8</f>
        <v>233.48000000000002</v>
      </c>
      <c r="E17" s="22">
        <f t="shared" si="2"/>
        <v>1064.1300000000001</v>
      </c>
      <c r="F17" s="22">
        <f t="shared" si="2"/>
        <v>502.88</v>
      </c>
      <c r="G17" s="22">
        <f t="shared" si="2"/>
        <v>875.55000000000007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3919.7700000000004</v>
      </c>
    </row>
    <row r="18" spans="1:36" s="32" customFormat="1" x14ac:dyDescent="0.25">
      <c r="A18" s="30" t="s">
        <v>23</v>
      </c>
      <c r="B18" s="33">
        <v>20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20</v>
      </c>
      <c r="AJ18" s="70"/>
    </row>
    <row r="19" spans="1:36" s="47" customFormat="1" x14ac:dyDescent="0.25">
      <c r="A19" s="46" t="s">
        <v>27</v>
      </c>
      <c r="B19" s="22">
        <f>B18*$B$9</f>
        <v>89.399999999999991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89.399999999999991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70</v>
      </c>
      <c r="C22" s="20">
        <f t="shared" ref="C22:AG23" si="5">+C16+C18+C20</f>
        <v>227</v>
      </c>
      <c r="D22" s="20">
        <f t="shared" si="5"/>
        <v>52</v>
      </c>
      <c r="E22" s="20">
        <f t="shared" si="5"/>
        <v>237</v>
      </c>
      <c r="F22" s="20">
        <f t="shared" si="5"/>
        <v>112</v>
      </c>
      <c r="G22" s="20">
        <f t="shared" si="5"/>
        <v>195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893</v>
      </c>
    </row>
    <row r="23" spans="1:36" s="47" customFormat="1" x14ac:dyDescent="0.25">
      <c r="A23" s="48" t="s">
        <v>26</v>
      </c>
      <c r="B23" s="19">
        <f>+B17+B19+B21</f>
        <v>313.89999999999998</v>
      </c>
      <c r="C23" s="19">
        <f t="shared" si="5"/>
        <v>1019.23</v>
      </c>
      <c r="D23" s="19">
        <f t="shared" si="5"/>
        <v>233.48000000000002</v>
      </c>
      <c r="E23" s="19">
        <f t="shared" si="5"/>
        <v>1064.1300000000001</v>
      </c>
      <c r="F23" s="19">
        <f t="shared" si="5"/>
        <v>502.88</v>
      </c>
      <c r="G23" s="19">
        <f t="shared" si="5"/>
        <v>875.55000000000007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4009.1700000000005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>
        <v>52.25</v>
      </c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52.25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234.60250000000002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234.60250000000002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52.25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52.25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234.60250000000002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234.60250000000002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510.12</v>
      </c>
      <c r="C49" s="44">
        <v>1161.3</v>
      </c>
      <c r="D49" s="44"/>
      <c r="E49" s="44"/>
      <c r="F49" s="44"/>
      <c r="G49" s="44"/>
      <c r="H49" s="44">
        <v>1160.48</v>
      </c>
      <c r="I49" s="44">
        <v>1074.92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3906.82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/>
      <c r="D52" s="44">
        <v>342.45</v>
      </c>
      <c r="E52" s="44">
        <v>1192.74</v>
      </c>
      <c r="F52" s="44">
        <v>1207.31</v>
      </c>
      <c r="G52" s="44">
        <v>1089.72</v>
      </c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3832.2200000000003</v>
      </c>
    </row>
    <row r="53" spans="1:34" x14ac:dyDescent="0.25">
      <c r="A53" s="17" t="s">
        <v>18</v>
      </c>
      <c r="B53" s="44">
        <v>32.99</v>
      </c>
      <c r="C53" s="44">
        <v>404.57</v>
      </c>
      <c r="D53" s="44">
        <v>443.18</v>
      </c>
      <c r="E53" s="44">
        <v>389.1</v>
      </c>
      <c r="F53" s="44">
        <v>220.84</v>
      </c>
      <c r="G53" s="44">
        <v>162.66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1653.3400000000001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132.34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132.34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893.71</v>
      </c>
      <c r="C64" s="53">
        <f t="shared" ref="C64:AG64" si="21">+C15+C23+C31+C39+C47+C48+C49+C50+C51+C52+C53+C54+C55+C56+C57+C58+C59+C60+C61+C62+C63</f>
        <v>2801.1400000000003</v>
      </c>
      <c r="D64" s="53">
        <f t="shared" si="21"/>
        <v>1054.1100000000001</v>
      </c>
      <c r="E64" s="53">
        <f t="shared" si="21"/>
        <v>2811.97</v>
      </c>
      <c r="F64" s="53">
        <f t="shared" si="21"/>
        <v>2165.6325000000002</v>
      </c>
      <c r="G64" s="53">
        <f t="shared" si="21"/>
        <v>2237.9299999999998</v>
      </c>
      <c r="H64" s="53">
        <f t="shared" si="21"/>
        <v>1347.48</v>
      </c>
      <c r="I64" s="53">
        <f t="shared" si="21"/>
        <v>1274.6200000000001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14586.592500000001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D</v>
      </c>
      <c r="E66" s="55" t="str">
        <f t="shared" si="22"/>
        <v>CAJA 2 N</v>
      </c>
      <c r="F66" s="55" t="str">
        <f t="shared" si="22"/>
        <v>CAJA 3 D</v>
      </c>
      <c r="G66" s="55" t="str">
        <f t="shared" si="22"/>
        <v>CAJA 3 N</v>
      </c>
      <c r="H66" s="55" t="str">
        <f t="shared" si="22"/>
        <v>CAJA 4 D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894.5</v>
      </c>
      <c r="C67" s="57">
        <f t="shared" ref="C67:L67" si="23">C12</f>
        <v>2798.2</v>
      </c>
      <c r="D67" s="57">
        <f t="shared" si="23"/>
        <v>1052.1199999999999</v>
      </c>
      <c r="E67" s="57">
        <f t="shared" si="23"/>
        <v>2807.72</v>
      </c>
      <c r="F67" s="57">
        <f t="shared" si="23"/>
        <v>2142.92</v>
      </c>
      <c r="G67" s="57">
        <f t="shared" si="23"/>
        <v>2232.9499999999998</v>
      </c>
      <c r="H67" s="57">
        <f t="shared" si="23"/>
        <v>1346.96</v>
      </c>
      <c r="I67" s="57">
        <f t="shared" si="23"/>
        <v>1271.96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14547.329999999998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894.5</v>
      </c>
      <c r="C69" s="59">
        <f t="shared" ref="C69:AG69" si="25">+C67+C68</f>
        <v>2798.2</v>
      </c>
      <c r="D69" s="59">
        <f t="shared" si="25"/>
        <v>1052.1199999999999</v>
      </c>
      <c r="E69" s="59">
        <f t="shared" si="25"/>
        <v>2807.72</v>
      </c>
      <c r="F69" s="59">
        <f t="shared" si="25"/>
        <v>2142.92</v>
      </c>
      <c r="G69" s="59">
        <f t="shared" si="25"/>
        <v>2232.9499999999998</v>
      </c>
      <c r="H69" s="59">
        <f t="shared" si="25"/>
        <v>1346.96</v>
      </c>
      <c r="I69" s="59">
        <f t="shared" si="25"/>
        <v>1271.96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14547.329999999998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-0.78999999999996362</v>
      </c>
      <c r="C70" s="57">
        <f t="shared" si="26"/>
        <v>2.9400000000005093</v>
      </c>
      <c r="D70" s="57">
        <f t="shared" si="26"/>
        <v>1.9900000000002365</v>
      </c>
      <c r="E70" s="57">
        <f t="shared" si="26"/>
        <v>4.25</v>
      </c>
      <c r="F70" s="57">
        <f t="shared" si="26"/>
        <v>22.712500000000091</v>
      </c>
      <c r="G70" s="57">
        <f t="shared" si="26"/>
        <v>4.9800000000000182</v>
      </c>
      <c r="H70" s="57">
        <f t="shared" si="26"/>
        <v>0.51999999999998181</v>
      </c>
      <c r="I70" s="57">
        <f t="shared" si="26"/>
        <v>2.6600000000000819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39.262500000000955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 t="s">
        <v>137</v>
      </c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 xr:uid="{00000000-0002-0000-0800-000000000000}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BOVEDA-5</cp:lastModifiedBy>
  <cp:lastPrinted>2019-08-19T12:56:25Z</cp:lastPrinted>
  <dcterms:created xsi:type="dcterms:W3CDTF">2013-07-24T18:56:16Z</dcterms:created>
  <dcterms:modified xsi:type="dcterms:W3CDTF">2022-05-01T15:34:09Z</dcterms:modified>
</cp:coreProperties>
</file>