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RAL ABRIL 2022\"/>
    </mc:Choice>
  </mc:AlternateContent>
  <bookViews>
    <workbookView xWindow="0" yWindow="0" windowWidth="19200" windowHeight="10890" firstSheet="5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Y64" i="150"/>
  <c r="Y70" i="150" s="1"/>
  <c r="I64" i="150"/>
  <c r="I70" i="150" s="1"/>
  <c r="AH23" i="149"/>
  <c r="F11" i="145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C69" i="146"/>
  <c r="F69" i="146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AH69" i="146" l="1"/>
  <c r="Z64" i="146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U39" i="40" l="1"/>
  <c r="AA47" i="40"/>
  <c r="AB47" i="40"/>
  <c r="AD39" i="40"/>
  <c r="AG23" i="40"/>
  <c r="Y23" i="40"/>
  <c r="U23" i="40"/>
  <c r="T47" i="40"/>
  <c r="AE39" i="40"/>
  <c r="AA39" i="40"/>
  <c r="W39" i="40"/>
  <c r="AE47" i="40"/>
  <c r="W47" i="40"/>
  <c r="AD23" i="40"/>
  <c r="AD64" i="40" s="1"/>
  <c r="AD70" i="40" s="1"/>
  <c r="Z23" i="40"/>
  <c r="V23" i="40"/>
  <c r="AD47" i="40"/>
  <c r="Z47" i="40"/>
  <c r="Z64" i="40" s="1"/>
  <c r="Z70" i="40" s="1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Y31" i="40"/>
  <c r="W31" i="40"/>
  <c r="U31" i="40"/>
  <c r="AH22" i="40"/>
  <c r="B10" i="145" s="1"/>
  <c r="J10" i="145" s="1"/>
  <c r="B4" i="145"/>
  <c r="J4" i="145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AB64" i="40" l="1"/>
  <c r="AB70" i="40" s="1"/>
  <c r="M39" i="40"/>
  <c r="AA64" i="40"/>
  <c r="AA70" i="40" s="1"/>
  <c r="Y64" i="40"/>
  <c r="Y70" i="40" s="1"/>
  <c r="V64" i="40"/>
  <c r="V70" i="40" s="1"/>
  <c r="AE64" i="40"/>
  <c r="AE70" i="40" s="1"/>
  <c r="AF64" i="40"/>
  <c r="AF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P64" i="40" l="1"/>
  <c r="P70" i="40" s="1"/>
  <c r="M64" i="40"/>
  <c r="M70" i="40" s="1"/>
  <c r="AH69" i="40"/>
  <c r="R64" i="40"/>
  <c r="R70" i="40" s="1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L39" i="40"/>
  <c r="C46" i="40"/>
  <c r="D46" i="40"/>
  <c r="E46" i="40"/>
  <c r="F46" i="40"/>
  <c r="G46" i="40"/>
  <c r="H46" i="40"/>
  <c r="I46" i="40"/>
  <c r="J46" i="40"/>
  <c r="K46" i="40"/>
  <c r="L46" i="40"/>
  <c r="E47" i="40"/>
  <c r="G47" i="40"/>
  <c r="I47" i="40"/>
  <c r="B38" i="40"/>
  <c r="I39" i="40" l="1"/>
  <c r="G23" i="40"/>
  <c r="C23" i="40"/>
  <c r="K23" i="40"/>
  <c r="J39" i="40"/>
  <c r="F39" i="40"/>
  <c r="K47" i="40"/>
  <c r="E23" i="40"/>
  <c r="C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D64" i="40" l="1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<sst xmlns="http://schemas.openxmlformats.org/spreadsheetml/2006/main" count="772" uniqueCount="145">
  <si>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</si>
  <si>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</si>
  <si>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</si>
  <si>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</si>
  <si>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</si>
  <si>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</si>
  <si>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</si>
  <si>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</si>
  <si>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</si>
  <si>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</si>
  <si>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</si>
  <si>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</si>
  <si>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</si>
  <si>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</si>
  <si>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</si>
  <si>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</si>
  <si>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</si>
  <si>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</si>
  <si>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</si>
  <si>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</si>
  <si>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</si>
  <si>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</si>
  <si>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</si>
  <si>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</si>
  <si>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</si>
  <si>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</si>
  <si>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</si>
  <si>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</si>
  <si>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</si>
  <si>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</si>
  <si>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</si>
  <si>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</si>
  <si>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</si>
  <si>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</si>
  <si>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</si>
  <si>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</si>
  <si>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</si>
  <si>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</si>
  <si>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</si>
  <si>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</si>
  <si>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</si>
  <si>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</si>
  <si>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</si>
  <si>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</si>
  <si>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</si>
  <si>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</si>
  <si>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</si>
  <si>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</si>
  <si>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</si>
  <si>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</si>
  <si>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</si>
  <si>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</si>
  <si>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</si>
  <si>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</si>
  <si>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</si>
  <si>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</si>
  <si>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</si>
  <si>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</si>
  <si>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</si>
  <si>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</si>
  <si>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</si>
  <si>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</si>
  <si>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</si>
  <si>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</si>
  <si>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</si>
  <si>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</si>
  <si>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</si>
  <si>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</si>
  <si>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</si>
  <si>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</si>
  <si>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</si>
  <si>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</si>
  <si>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</si>
  <si>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</si>
  <si>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</si>
  <si>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</si>
  <si>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</si>
  <si>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</si>
  <si>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</si>
  <si>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</si>
  <si>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</si>
  <si>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</si>
  <si>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</si>
  <si>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</si>
  <si>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</si>
  <si>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</si>
  <si>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</si>
  <si>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</si>
  <si>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</si>
  <si>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</si>
  <si>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</si>
  <si>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</si>
  <si>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</si>
  <si>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</si>
  <si>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</si>
  <si>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</si>
  <si>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</si>
  <si>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</si>
  <si>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</si>
  <si>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</si>
  <si>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</si>
  <si>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</si>
  <si>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</si>
  <si>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</si>
  <si>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</si>
  <si>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</si>
  <si>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</si>
  <si>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</si>
  <si>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</si>
  <si>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</si>
  <si>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</si>
  <si>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</si>
  <si>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</si>
  <si>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</si>
  <si>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</si>
  <si>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</si>
  <si>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</si>
  <si>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</si>
  <si>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</si>
  <si>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</si>
  <si>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</si>
  <si>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</si>
  <si>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</si>
  <si>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38.00F/C</t>
  </si>
  <si>
    <t xml:space="preserve">2700.00 PAGO DE CRISTOBAL </t>
  </si>
  <si>
    <t>REBAJADO DEL PUNTO</t>
  </si>
  <si>
    <t>93.00F/C</t>
  </si>
  <si>
    <t>37.00F/C</t>
  </si>
  <si>
    <t>16.50F/C</t>
  </si>
  <si>
    <t>221.50F/C</t>
  </si>
  <si>
    <t>177.00F/C</t>
  </si>
  <si>
    <t>10.00F/C</t>
  </si>
  <si>
    <t>64.00F/C</t>
  </si>
  <si>
    <t>15.50F/C</t>
  </si>
  <si>
    <t>96.50F/C</t>
  </si>
  <si>
    <t>6.30F/C</t>
  </si>
  <si>
    <t>MAL REGISTRO DE 10$</t>
  </si>
  <si>
    <t>8.00F/C</t>
  </si>
  <si>
    <t>28.70F/C</t>
  </si>
  <si>
    <t>FALTANTE DE 4.67$ DE</t>
  </si>
  <si>
    <t>PAYPAL MAL COBRADO</t>
  </si>
  <si>
    <t>49.00F/C</t>
  </si>
  <si>
    <t>FALTANTE EN EFECTIVO</t>
  </si>
  <si>
    <t>CUENTA COBRADA X MENOS</t>
  </si>
  <si>
    <t>#0464 19.00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</si>
</sst>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87228.849999999977</v>
      </c>
      <c r="C2" s="43">
        <f>MODELO!AH12</f>
        <v>32135.890000000003</v>
      </c>
      <c r="D2" s="43">
        <f>EXQUISITECES!AH12</f>
        <v>10543.550000000001</v>
      </c>
      <c r="E2" s="43">
        <f>HOYADA!AH12</f>
        <v>10854.16</v>
      </c>
      <c r="F2" s="43">
        <f>FARMASTOP!AH12</f>
        <v>2088.36</v>
      </c>
      <c r="G2" s="43">
        <f>BOCAS!AH12</f>
        <v>5606.67</v>
      </c>
      <c r="H2" s="43">
        <f>LAGUNETICA!AH12</f>
        <v>21009.3</v>
      </c>
      <c r="I2" s="43">
        <f>SANANTONIO!AH12</f>
        <v>0</v>
      </c>
      <c r="J2" s="43">
        <f>SUM(B2:I2)</f>
        <v>169466.77999999997</v>
      </c>
    </row>
    <row r="3" spans="1:10" x14ac:dyDescent="0.25">
      <c r="A3" s="46" t="s">
        <v>0</v>
      </c>
      <c r="B3" s="43">
        <f>AUTOMERCADO!AH15</f>
        <v>777.5</v>
      </c>
      <c r="C3" s="43">
        <f>MODELO!AH15</f>
        <v>962.2</v>
      </c>
      <c r="D3" s="43">
        <f>EXQUISITECES!AH15</f>
        <v>184</v>
      </c>
      <c r="E3" s="43">
        <f>HOYADA!AH15</f>
        <v>679</v>
      </c>
      <c r="F3" s="43">
        <f>FARMASTOP!AH15</f>
        <v>42.5</v>
      </c>
      <c r="G3" s="43">
        <f>BOCAS!AH15</f>
        <v>22</v>
      </c>
      <c r="H3" s="43">
        <f>LAGUNETICA!AH15</f>
        <v>2130.9</v>
      </c>
      <c r="I3" s="43">
        <f>SANANTONIO!AH15</f>
        <v>0</v>
      </c>
      <c r="J3" s="43">
        <f t="shared" ref="J3:J52" si="0">SUM(B3:I3)</f>
        <v>4798.1000000000004</v>
      </c>
    </row>
    <row r="4" spans="1:10" x14ac:dyDescent="0.25">
      <c r="A4" s="73" t="s">
        <v>20</v>
      </c>
      <c r="B4" s="43">
        <f>AUTOMERCADO!AH16</f>
        <v>5676</v>
      </c>
      <c r="C4" s="43">
        <f>MODELO!AH16</f>
        <v>2205</v>
      </c>
      <c r="D4" s="43">
        <f>EXQUISITECES!AH16</f>
        <v>1107</v>
      </c>
      <c r="E4" s="43">
        <f>HOYADA!AH16</f>
        <v>453</v>
      </c>
      <c r="F4" s="43">
        <f>FARMASTOP!AH16</f>
        <v>39</v>
      </c>
      <c r="G4" s="43">
        <f>BOCAS!AH16</f>
        <v>570</v>
      </c>
      <c r="H4" s="43">
        <f>LAGUNETICA!AH16</f>
        <v>1560</v>
      </c>
      <c r="I4" s="43">
        <f>SANANTONIO!AH16</f>
        <v>0</v>
      </c>
      <c r="J4" s="43">
        <f t="shared" si="0"/>
        <v>11610</v>
      </c>
    </row>
    <row r="5" spans="1:10" x14ac:dyDescent="0.25">
      <c r="A5" s="46" t="s">
        <v>27</v>
      </c>
      <c r="B5" s="43">
        <f>AUTOMERCADO!AH17</f>
        <v>25542</v>
      </c>
      <c r="C5" s="43">
        <f>MODELO!AH17</f>
        <v>9922.5</v>
      </c>
      <c r="D5" s="43">
        <f>EXQUISITECES!AH17</f>
        <v>4981.5</v>
      </c>
      <c r="E5" s="43">
        <f>HOYADA!AH17</f>
        <v>2038.5</v>
      </c>
      <c r="F5" s="43">
        <f>FARMASTOP!AH17</f>
        <v>175.5</v>
      </c>
      <c r="G5" s="43">
        <f>BOCAS!AH17</f>
        <v>2559.3000000000002</v>
      </c>
      <c r="H5" s="43">
        <f>LAGUNETICA!AH17</f>
        <v>7020</v>
      </c>
      <c r="I5" s="43">
        <f>SANANTONIO!AH17</f>
        <v>0</v>
      </c>
      <c r="J5" s="43">
        <f t="shared" si="0"/>
        <v>52239.3</v>
      </c>
    </row>
    <row r="6" spans="1:10" x14ac:dyDescent="0.25">
      <c r="A6" s="73" t="s">
        <v>23</v>
      </c>
      <c r="B6" s="43">
        <f>AUTOMERCADO!AH18</f>
        <v>287</v>
      </c>
      <c r="C6" s="43">
        <f>MODELO!AH18</f>
        <v>300</v>
      </c>
      <c r="D6" s="43">
        <f>EXQUISITECES!AH18</f>
        <v>135</v>
      </c>
      <c r="E6" s="43">
        <f>HOYADA!AH18</f>
        <v>91</v>
      </c>
      <c r="F6" s="43">
        <f>FARMASTOP!AH18</f>
        <v>10</v>
      </c>
      <c r="G6" s="43">
        <f>BOCAS!AH18</f>
        <v>0</v>
      </c>
      <c r="H6" s="43">
        <f>LAGUNETICA!AH18</f>
        <v>206</v>
      </c>
      <c r="I6" s="43">
        <f>SANANTONIO!AH18</f>
        <v>0</v>
      </c>
      <c r="J6" s="43">
        <f t="shared" si="0"/>
        <v>1029</v>
      </c>
    </row>
    <row r="7" spans="1:10" x14ac:dyDescent="0.25">
      <c r="A7" s="46" t="s">
        <v>27</v>
      </c>
      <c r="B7" s="43">
        <f>AUTOMERCADO!AH19</f>
        <v>1288.6300000000001</v>
      </c>
      <c r="C7" s="43">
        <f>MODELO!AH19</f>
        <v>1347.0000000000002</v>
      </c>
      <c r="D7" s="43">
        <f>EXQUISITECES!AH19</f>
        <v>606.15</v>
      </c>
      <c r="E7" s="43">
        <f>HOYADA!AH19</f>
        <v>408.59000000000003</v>
      </c>
      <c r="F7" s="43">
        <f>FARMASTOP!AH19</f>
        <v>44.900000000000006</v>
      </c>
      <c r="G7" s="43">
        <f>BOCAS!AH19</f>
        <v>0</v>
      </c>
      <c r="H7" s="43">
        <f>LAGUNETICA!AH19</f>
        <v>924.94</v>
      </c>
      <c r="I7" s="43">
        <f>SANANTONIO!AH19</f>
        <v>0</v>
      </c>
      <c r="J7" s="43">
        <f t="shared" si="0"/>
        <v>4620.2100000000009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5963</v>
      </c>
      <c r="C10" s="43">
        <f>MODELO!AH22</f>
        <v>2505</v>
      </c>
      <c r="D10" s="43">
        <f>EXQUISITECES!AH22</f>
        <v>1242</v>
      </c>
      <c r="E10" s="43">
        <f>HOYADA!AH22</f>
        <v>544</v>
      </c>
      <c r="F10" s="43">
        <f>FARMASTOP!AH22</f>
        <v>49</v>
      </c>
      <c r="G10" s="43">
        <f>BOCAS!AH22</f>
        <v>570</v>
      </c>
      <c r="H10" s="43">
        <f>LAGUNETICA!AH22</f>
        <v>1766</v>
      </c>
      <c r="I10" s="43">
        <f>SANANTONIO!AH22</f>
        <v>0</v>
      </c>
      <c r="J10" s="43">
        <f t="shared" si="0"/>
        <v>12639</v>
      </c>
    </row>
    <row r="11" spans="1:10" x14ac:dyDescent="0.25">
      <c r="A11" s="48" t="s">
        <v>26</v>
      </c>
      <c r="B11" s="43">
        <f>AUTOMERCADO!AH23</f>
        <v>26830.63</v>
      </c>
      <c r="C11" s="43">
        <f>MODELO!AH23</f>
        <v>11269.5</v>
      </c>
      <c r="D11" s="43">
        <f>EXQUISITECES!AH23</f>
        <v>5587.65</v>
      </c>
      <c r="E11" s="43">
        <f>HOYADA!AH23</f>
        <v>2447.09</v>
      </c>
      <c r="F11" s="43">
        <f>FARMASTOP!AH23</f>
        <v>220.4</v>
      </c>
      <c r="G11" s="43">
        <f>BOCAS!AH23</f>
        <v>2559.3000000000002</v>
      </c>
      <c r="H11" s="43">
        <f>LAGUNETICA!AH23</f>
        <v>7944.9400000000005</v>
      </c>
      <c r="I11" s="43">
        <f>SANANTONIO!AH23</f>
        <v>0</v>
      </c>
      <c r="J11" s="43">
        <f t="shared" si="0"/>
        <v>56859.510000000017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984.18000000000006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984.18000000000006</v>
      </c>
    </row>
    <row r="21" spans="1:10" x14ac:dyDescent="0.25">
      <c r="A21" s="46" t="s">
        <v>35</v>
      </c>
      <c r="B21" s="43">
        <f>AUTOMERCADO!AH33</f>
        <v>4428.8099999999995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4428.8099999999995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984.18000000000006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984.18000000000006</v>
      </c>
    </row>
    <row r="27" spans="1:10" x14ac:dyDescent="0.25">
      <c r="A27" s="48" t="s">
        <v>42</v>
      </c>
      <c r="B27" s="43">
        <f>AUTOMERCADO!AH39</f>
        <v>4428.8099999999995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4428.8099999999995</v>
      </c>
    </row>
    <row r="28" spans="1:10" x14ac:dyDescent="0.25">
      <c r="A28" s="46" t="s">
        <v>43</v>
      </c>
      <c r="B28" s="43">
        <f>AUTOMERCADO!AH40</f>
        <v>502.76</v>
      </c>
      <c r="C28" s="43">
        <f>MODELO!AH40</f>
        <v>16.63</v>
      </c>
      <c r="D28" s="43">
        <f>EXQUISITECES!AH40</f>
        <v>0</v>
      </c>
      <c r="E28" s="43">
        <f>HOYADA!AH40</f>
        <v>40.200000000000003</v>
      </c>
      <c r="F28" s="43">
        <f>FARMASTOP!AH40</f>
        <v>0</v>
      </c>
      <c r="G28" s="43">
        <f>BOCAS!AH40</f>
        <v>11</v>
      </c>
      <c r="H28" s="43">
        <f>LAGUNETICA!AH40</f>
        <v>0</v>
      </c>
      <c r="I28" s="43">
        <f>SANANTONIO!AH40</f>
        <v>0</v>
      </c>
      <c r="J28" s="43">
        <f t="shared" si="0"/>
        <v>570.59</v>
      </c>
    </row>
    <row r="29" spans="1:10" x14ac:dyDescent="0.25">
      <c r="A29" s="46" t="s">
        <v>44</v>
      </c>
      <c r="B29" s="43">
        <f>AUTOMERCADO!AH41</f>
        <v>2262.42</v>
      </c>
      <c r="C29" s="43">
        <f>MODELO!AH41</f>
        <v>74.835000000000008</v>
      </c>
      <c r="D29" s="43">
        <f>EXQUISITECES!AH41</f>
        <v>0</v>
      </c>
      <c r="E29" s="43">
        <f>HOYADA!AH41</f>
        <v>180.9</v>
      </c>
      <c r="F29" s="43">
        <f>FARMASTOP!AH41</f>
        <v>0</v>
      </c>
      <c r="G29" s="43">
        <f>BOCAS!AH41</f>
        <v>49.39</v>
      </c>
      <c r="H29" s="43">
        <f>LAGUNETICA!AH41</f>
        <v>0</v>
      </c>
      <c r="I29" s="43">
        <f>SANANTONIO!AH41</f>
        <v>0</v>
      </c>
      <c r="J29" s="43">
        <f t="shared" si="0"/>
        <v>2567.5450000000001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502.76</v>
      </c>
      <c r="C34" s="43">
        <f>MODELO!AH46</f>
        <v>16.63</v>
      </c>
      <c r="D34" s="43">
        <f>EXQUISITECES!AH46</f>
        <v>0</v>
      </c>
      <c r="E34" s="43">
        <f>HOYADA!AH46</f>
        <v>40.200000000000003</v>
      </c>
      <c r="F34" s="43">
        <f>FARMASTOP!AH46</f>
        <v>0</v>
      </c>
      <c r="G34" s="43">
        <f>BOCAS!AH46</f>
        <v>11</v>
      </c>
      <c r="H34" s="43">
        <f>LAGUNETICA!AH46</f>
        <v>0</v>
      </c>
      <c r="I34" s="43">
        <f>SANANTONIO!AH46</f>
        <v>0</v>
      </c>
      <c r="J34" s="43">
        <f t="shared" si="0"/>
        <v>570.59</v>
      </c>
    </row>
    <row r="35" spans="1:10" x14ac:dyDescent="0.25">
      <c r="A35" s="48" t="s">
        <v>48</v>
      </c>
      <c r="B35" s="43">
        <f>AUTOMERCADO!AH47</f>
        <v>2262.42</v>
      </c>
      <c r="C35" s="43">
        <f>MODELO!AH47</f>
        <v>74.835000000000008</v>
      </c>
      <c r="D35" s="43">
        <f>EXQUISITECES!AH47</f>
        <v>0</v>
      </c>
      <c r="E35" s="43">
        <f>HOYADA!AH47</f>
        <v>180.9</v>
      </c>
      <c r="F35" s="43">
        <f>FARMASTOP!AH47</f>
        <v>0</v>
      </c>
      <c r="G35" s="43">
        <f>BOCAS!AH47</f>
        <v>49.39</v>
      </c>
      <c r="H35" s="43">
        <f>LAGUNETICA!AH47</f>
        <v>0</v>
      </c>
      <c r="I35" s="43">
        <f>SANANTONIO!AH47</f>
        <v>0</v>
      </c>
      <c r="J35" s="43">
        <f t="shared" si="0"/>
        <v>2567.5450000000001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45252.140000000007</v>
      </c>
      <c r="C37" s="43">
        <f>MODELO!AH49</f>
        <v>13118.08</v>
      </c>
      <c r="D37" s="43">
        <f>EXQUISITECES!AH49</f>
        <v>4480.0200000000004</v>
      </c>
      <c r="E37" s="43">
        <f>HOYADA!AH49</f>
        <v>5924.52</v>
      </c>
      <c r="F37" s="43">
        <f>FARMASTOP!AH49</f>
        <v>1663.63</v>
      </c>
      <c r="G37" s="43">
        <f>BOCAS!AH49</f>
        <v>2595.4899999999998</v>
      </c>
      <c r="H37" s="43">
        <f>LAGUNETICA!AH49</f>
        <v>3587.6500000000005</v>
      </c>
      <c r="I37" s="43">
        <f>SANANTONIO!AH49</f>
        <v>0</v>
      </c>
      <c r="J37" s="43">
        <f t="shared" si="0"/>
        <v>76621.530000000013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3173.17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5904.28</v>
      </c>
      <c r="I40" s="43">
        <f>SANANTONIO!AH52</f>
        <v>0</v>
      </c>
      <c r="J40" s="43">
        <f t="shared" si="0"/>
        <v>9077.4500000000007</v>
      </c>
    </row>
    <row r="41" spans="1:10" x14ac:dyDescent="0.25">
      <c r="A41" s="74" t="s">
        <v>18</v>
      </c>
      <c r="B41" s="43">
        <f>AUTOMERCADO!AH53</f>
        <v>3704.9300000000003</v>
      </c>
      <c r="C41" s="43">
        <f>MODELO!AH53</f>
        <v>2888.86</v>
      </c>
      <c r="D41" s="43">
        <f>EXQUISITECES!AH53</f>
        <v>655.81999999999994</v>
      </c>
      <c r="E41" s="43">
        <f>HOYADA!AH53</f>
        <v>1627.54</v>
      </c>
      <c r="F41" s="43">
        <f>FARMASTOP!AH53</f>
        <v>165.52</v>
      </c>
      <c r="G41" s="43">
        <f>BOCAS!AH53</f>
        <v>356.18</v>
      </c>
      <c r="H41" s="43">
        <f>LAGUNETICA!AH53</f>
        <v>1385.73</v>
      </c>
      <c r="I41" s="43">
        <f>SANANTONIO!AH53</f>
        <v>0</v>
      </c>
      <c r="J41" s="43">
        <f t="shared" si="0"/>
        <v>10784.580000000002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20.72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20.72</v>
      </c>
    </row>
    <row r="43" spans="1:10" x14ac:dyDescent="0.25">
      <c r="A43" s="74" t="s">
        <v>52</v>
      </c>
      <c r="B43" s="43">
        <f>AUTOMERCADO!AH55</f>
        <v>4212.75</v>
      </c>
      <c r="C43" s="43">
        <f>MODELO!AH55</f>
        <v>314.39999999999998</v>
      </c>
      <c r="D43" s="43">
        <f>EXQUISITECES!AH55</f>
        <v>42.01</v>
      </c>
      <c r="E43" s="43">
        <f>HOYADA!AH55</f>
        <v>0</v>
      </c>
      <c r="F43" s="43">
        <f>FARMASTOP!AH55</f>
        <v>24.1</v>
      </c>
      <c r="G43" s="43">
        <f>BOCAS!AH55</f>
        <v>108.55</v>
      </c>
      <c r="H43" s="43">
        <f>LAGUNETICA!AH55</f>
        <v>79.08</v>
      </c>
      <c r="I43" s="43">
        <f>SANANTONIO!AH55</f>
        <v>0</v>
      </c>
      <c r="J43" s="43">
        <f t="shared" si="0"/>
        <v>4780.8900000000003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105.47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105.47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471.61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471.61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87469.18</v>
      </c>
      <c r="C52" s="75">
        <f>MODELO!AH64</f>
        <v>32398.845000000001</v>
      </c>
      <c r="D52" s="75">
        <f>EXQUISITECES!AH64</f>
        <v>10949.5</v>
      </c>
      <c r="E52" s="75">
        <f>HOYADA!AH64</f>
        <v>10859.05</v>
      </c>
      <c r="F52" s="75">
        <f>FARMASTOP!AH64</f>
        <v>2116.1499999999996</v>
      </c>
      <c r="G52" s="75">
        <f>BOCAS!AH64</f>
        <v>5690.91</v>
      </c>
      <c r="H52" s="75">
        <f>LAGUNETICA!AH64</f>
        <v>21032.58</v>
      </c>
      <c r="I52" s="75">
        <f>SANANTONIO!AH64</f>
        <v>0</v>
      </c>
      <c r="J52" s="75">
        <f t="shared" si="0"/>
        <v>170516.21499999997</v>
      </c>
    </row>
    <row r="53" spans="1:10" x14ac:dyDescent="0.25">
      <c r="A53" s="56" t="s">
        <v>3</v>
      </c>
      <c r="B53" s="43">
        <f>B2</f>
        <v>87228.849999999977</v>
      </c>
      <c r="C53" s="43">
        <f t="shared" ref="C53:I53" si="1">C2</f>
        <v>32135.890000000003</v>
      </c>
      <c r="D53" s="43">
        <f t="shared" si="1"/>
        <v>10543.550000000001</v>
      </c>
      <c r="E53" s="43">
        <f t="shared" si="1"/>
        <v>10854.16</v>
      </c>
      <c r="F53" s="43">
        <f t="shared" si="1"/>
        <v>2088.36</v>
      </c>
      <c r="G53" s="43">
        <f t="shared" si="1"/>
        <v>5606.67</v>
      </c>
      <c r="H53" s="43">
        <f t="shared" si="1"/>
        <v>21009.3</v>
      </c>
      <c r="I53" s="43">
        <f t="shared" si="1"/>
        <v>0</v>
      </c>
      <c r="J53" s="43">
        <f>J2</f>
        <v>169466.77999999997</v>
      </c>
    </row>
    <row r="54" spans="1:10" x14ac:dyDescent="0.25">
      <c r="A54" s="58" t="s">
        <v>95</v>
      </c>
      <c r="B54" s="43">
        <f>+B52-B53</f>
        <v>240.3300000000163</v>
      </c>
      <c r="C54" s="43">
        <f t="shared" ref="C54:I54" si="2">+C52-C53</f>
        <v>262.95499999999811</v>
      </c>
      <c r="D54" s="43">
        <f t="shared" si="2"/>
        <v>405.94999999999891</v>
      </c>
      <c r="E54" s="43">
        <f t="shared" si="2"/>
        <v>4.8899999999994179</v>
      </c>
      <c r="F54" s="43">
        <f t="shared" si="2"/>
        <v>27.789999999999509</v>
      </c>
      <c r="G54" s="43">
        <f t="shared" si="2"/>
        <v>84.239999999999782</v>
      </c>
      <c r="H54" s="43">
        <f t="shared" si="2"/>
        <v>23.280000000002474</v>
      </c>
      <c r="I54" s="43">
        <f t="shared" si="2"/>
        <v>0</v>
      </c>
      <c r="J54" s="43">
        <f>+J52-J53</f>
        <v>1049.4349999999977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37" activePane="bottomRight" state="frozen"/>
      <selection pane="topRight" activeCell="B1" sqref="B1"/>
      <selection pane="bottomLeft" activeCell="A5" sqref="A5"/>
      <selection pane="bottomRight" activeCell="AM64" sqref="AM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>
        <v>4.49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67</v>
      </c>
      <c r="J11" s="5" t="s">
        <v>75</v>
      </c>
      <c r="K11" s="5" t="s">
        <v>54</v>
      </c>
      <c r="L11" s="5" t="s">
        <v>56</v>
      </c>
      <c r="M11" s="5" t="s">
        <v>58</v>
      </c>
      <c r="N11" s="5" t="s">
        <v>60</v>
      </c>
      <c r="O11" s="5" t="s">
        <v>62</v>
      </c>
      <c r="P11" s="5" t="s">
        <v>64</v>
      </c>
      <c r="Q11" s="5" t="s">
        <v>68</v>
      </c>
      <c r="R11" s="5" t="s">
        <v>70</v>
      </c>
      <c r="S11" s="5" t="s">
        <v>72</v>
      </c>
      <c r="T11" s="5" t="s">
        <v>76</v>
      </c>
      <c r="U11" s="5" t="s">
        <v>80</v>
      </c>
      <c r="V11" s="5" t="s">
        <v>82</v>
      </c>
      <c r="W11" s="5" t="s">
        <v>66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4608.6499999999996</v>
      </c>
      <c r="C12" s="26">
        <v>6114.33</v>
      </c>
      <c r="D12" s="26">
        <v>5750.27</v>
      </c>
      <c r="E12" s="26">
        <v>5561.69</v>
      </c>
      <c r="F12" s="26">
        <v>5722.67</v>
      </c>
      <c r="G12" s="26">
        <v>2546.85</v>
      </c>
      <c r="H12" s="26">
        <v>3579.57</v>
      </c>
      <c r="I12" s="26">
        <v>795.67</v>
      </c>
      <c r="J12" s="26">
        <v>319.88</v>
      </c>
      <c r="K12" s="26">
        <v>5728.6</v>
      </c>
      <c r="L12" s="26">
        <v>4117.88</v>
      </c>
      <c r="M12" s="26">
        <v>5052.5</v>
      </c>
      <c r="N12" s="26">
        <v>7500.93</v>
      </c>
      <c r="O12" s="26">
        <v>7540.2</v>
      </c>
      <c r="P12" s="26">
        <v>3148.93</v>
      </c>
      <c r="Q12" s="26">
        <v>5195.22</v>
      </c>
      <c r="R12" s="26">
        <v>4490.28</v>
      </c>
      <c r="S12" s="26">
        <v>2755.96</v>
      </c>
      <c r="T12" s="26">
        <v>1019.65</v>
      </c>
      <c r="U12" s="26">
        <v>1192.1199999999999</v>
      </c>
      <c r="V12" s="26">
        <v>242.47</v>
      </c>
      <c r="W12" s="26">
        <v>4244.53</v>
      </c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87228.849999999977</v>
      </c>
      <c r="AI12" s="26">
        <v>87228.78</v>
      </c>
      <c r="AJ12" s="69">
        <f>+AI12-AH12</f>
        <v>-6.9999999977881089E-2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59</v>
      </c>
      <c r="D15" s="23"/>
      <c r="E15" s="23">
        <v>100.5</v>
      </c>
      <c r="F15" s="23"/>
      <c r="G15" s="23">
        <v>27.5</v>
      </c>
      <c r="H15" s="23">
        <v>0.5</v>
      </c>
      <c r="I15" s="23"/>
      <c r="J15" s="23">
        <v>119</v>
      </c>
      <c r="K15" s="23"/>
      <c r="L15" s="23">
        <v>15</v>
      </c>
      <c r="M15" s="23"/>
      <c r="N15" s="23">
        <v>1</v>
      </c>
      <c r="O15" s="23"/>
      <c r="P15" s="23">
        <v>78.5</v>
      </c>
      <c r="Q15" s="23">
        <v>23.5</v>
      </c>
      <c r="R15" s="23">
        <v>116</v>
      </c>
      <c r="S15" s="23">
        <v>46</v>
      </c>
      <c r="T15" s="23">
        <v>67.5</v>
      </c>
      <c r="U15" s="23">
        <v>62.5</v>
      </c>
      <c r="V15" s="23"/>
      <c r="W15" s="23">
        <v>61</v>
      </c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777.5</v>
      </c>
    </row>
    <row r="16" spans="1:36" s="32" customFormat="1" x14ac:dyDescent="0.25">
      <c r="A16" s="30" t="s">
        <v>20</v>
      </c>
      <c r="B16" s="31">
        <v>492</v>
      </c>
      <c r="C16" s="31">
        <v>677</v>
      </c>
      <c r="D16" s="31">
        <v>275</v>
      </c>
      <c r="E16" s="31">
        <v>258</v>
      </c>
      <c r="F16" s="31">
        <v>325</v>
      </c>
      <c r="G16" s="31"/>
      <c r="H16" s="31"/>
      <c r="I16" s="31"/>
      <c r="J16" s="31"/>
      <c r="K16" s="31">
        <v>842</v>
      </c>
      <c r="L16" s="31">
        <v>564</v>
      </c>
      <c r="M16" s="31">
        <v>452</v>
      </c>
      <c r="N16" s="31">
        <v>1106</v>
      </c>
      <c r="O16" s="31">
        <v>605</v>
      </c>
      <c r="P16" s="31"/>
      <c r="Q16" s="31"/>
      <c r="R16" s="31"/>
      <c r="S16" s="31"/>
      <c r="T16" s="31"/>
      <c r="U16" s="31">
        <v>80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5676</v>
      </c>
      <c r="AJ16" s="70"/>
    </row>
    <row r="17" spans="1:36" s="47" customFormat="1" x14ac:dyDescent="0.25">
      <c r="A17" s="46" t="s">
        <v>27</v>
      </c>
      <c r="B17" s="22">
        <f>B16*$B$8</f>
        <v>2214</v>
      </c>
      <c r="C17" s="22">
        <f>C16*$B$8</f>
        <v>3046.5</v>
      </c>
      <c r="D17" s="22">
        <f t="shared" ref="D17:L17" si="2">D16*$B$8</f>
        <v>1237.5</v>
      </c>
      <c r="E17" s="22">
        <f t="shared" si="2"/>
        <v>1161</v>
      </c>
      <c r="F17" s="22">
        <f t="shared" si="2"/>
        <v>1462.5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3789</v>
      </c>
      <c r="L17" s="22">
        <f t="shared" si="2"/>
        <v>2538</v>
      </c>
      <c r="M17" s="22">
        <f t="shared" ref="M17:R17" si="3">M16*$B$8</f>
        <v>2034</v>
      </c>
      <c r="N17" s="22">
        <f t="shared" si="3"/>
        <v>4977</v>
      </c>
      <c r="O17" s="22">
        <f t="shared" si="3"/>
        <v>2722.5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360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25542</v>
      </c>
    </row>
    <row r="18" spans="1:36" s="32" customFormat="1" x14ac:dyDescent="0.25">
      <c r="A18" s="30" t="s">
        <v>23</v>
      </c>
      <c r="B18" s="33">
        <v>30</v>
      </c>
      <c r="C18" s="33">
        <v>10</v>
      </c>
      <c r="D18" s="33"/>
      <c r="E18" s="33">
        <v>42</v>
      </c>
      <c r="F18" s="33">
        <v>205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287</v>
      </c>
      <c r="AJ18" s="70"/>
    </row>
    <row r="19" spans="1:36" s="47" customFormat="1" x14ac:dyDescent="0.25">
      <c r="A19" s="46" t="s">
        <v>27</v>
      </c>
      <c r="B19" s="22">
        <f>B18*$B$9</f>
        <v>134.70000000000002</v>
      </c>
      <c r="C19" s="22">
        <f t="shared" ref="C19:L19" si="5">C18*$B$9</f>
        <v>44.900000000000006</v>
      </c>
      <c r="D19" s="22">
        <f t="shared" si="5"/>
        <v>0</v>
      </c>
      <c r="E19" s="22">
        <f t="shared" si="5"/>
        <v>188.58</v>
      </c>
      <c r="F19" s="22">
        <f t="shared" si="5"/>
        <v>920.45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1288.6300000000001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522</v>
      </c>
      <c r="C22" s="20">
        <f t="shared" ref="C22:L22" si="11">+C16+C18+C20</f>
        <v>687</v>
      </c>
      <c r="D22" s="20">
        <f t="shared" si="11"/>
        <v>275</v>
      </c>
      <c r="E22" s="20">
        <f t="shared" si="11"/>
        <v>300</v>
      </c>
      <c r="F22" s="20">
        <f t="shared" si="11"/>
        <v>530</v>
      </c>
      <c r="G22" s="20">
        <f t="shared" si="11"/>
        <v>0</v>
      </c>
      <c r="H22" s="20">
        <f t="shared" si="11"/>
        <v>0</v>
      </c>
      <c r="I22" s="20">
        <f t="shared" si="11"/>
        <v>0</v>
      </c>
      <c r="J22" s="20">
        <f t="shared" si="11"/>
        <v>0</v>
      </c>
      <c r="K22" s="20">
        <f t="shared" si="11"/>
        <v>842</v>
      </c>
      <c r="L22" s="20">
        <f t="shared" si="11"/>
        <v>564</v>
      </c>
      <c r="M22" s="20">
        <f t="shared" ref="M22:S22" si="12">+M16+M18+M20</f>
        <v>452</v>
      </c>
      <c r="N22" s="20">
        <f t="shared" si="12"/>
        <v>1106</v>
      </c>
      <c r="O22" s="20">
        <f t="shared" si="12"/>
        <v>605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80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5963</v>
      </c>
    </row>
    <row r="23" spans="1:36" s="47" customFormat="1" x14ac:dyDescent="0.25">
      <c r="A23" s="48" t="s">
        <v>26</v>
      </c>
      <c r="B23" s="19">
        <f>+B17+B19+B21</f>
        <v>2348.6999999999998</v>
      </c>
      <c r="C23" s="19">
        <f t="shared" ref="C23:L23" si="14">+C17+C19+C21</f>
        <v>3091.4</v>
      </c>
      <c r="D23" s="19">
        <f t="shared" si="14"/>
        <v>1237.5</v>
      </c>
      <c r="E23" s="19">
        <f t="shared" si="14"/>
        <v>1349.58</v>
      </c>
      <c r="F23" s="19">
        <f t="shared" si="14"/>
        <v>2382.9499999999998</v>
      </c>
      <c r="G23" s="19">
        <f t="shared" si="14"/>
        <v>0</v>
      </c>
      <c r="H23" s="19">
        <f t="shared" si="14"/>
        <v>0</v>
      </c>
      <c r="I23" s="19">
        <f t="shared" si="14"/>
        <v>0</v>
      </c>
      <c r="J23" s="19">
        <f t="shared" si="14"/>
        <v>0</v>
      </c>
      <c r="K23" s="19">
        <f t="shared" si="14"/>
        <v>3789</v>
      </c>
      <c r="L23" s="19">
        <f t="shared" si="14"/>
        <v>2538</v>
      </c>
      <c r="M23" s="19">
        <f t="shared" ref="M23:S23" si="15">+M17+M19+M21</f>
        <v>2034</v>
      </c>
      <c r="N23" s="19">
        <f t="shared" si="15"/>
        <v>4977</v>
      </c>
      <c r="O23" s="19">
        <f t="shared" si="15"/>
        <v>2722.5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360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26830.63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>
        <v>367.55</v>
      </c>
      <c r="E32" s="36"/>
      <c r="F32" s="36"/>
      <c r="G32" s="36"/>
      <c r="H32" s="36"/>
      <c r="I32" s="36"/>
      <c r="J32" s="36"/>
      <c r="K32" s="36">
        <v>35.020000000000003</v>
      </c>
      <c r="L32" s="36"/>
      <c r="M32" s="37">
        <v>20</v>
      </c>
      <c r="N32" s="37"/>
      <c r="O32" s="37">
        <v>561.61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984.18000000000006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1653.9750000000001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157.59</v>
      </c>
      <c r="L33" s="22">
        <f t="shared" si="30"/>
        <v>0</v>
      </c>
      <c r="M33" s="22">
        <f t="shared" ref="M33:R33" si="31">M32*$B$8</f>
        <v>90</v>
      </c>
      <c r="N33" s="22">
        <f t="shared" si="31"/>
        <v>0</v>
      </c>
      <c r="O33" s="22">
        <f t="shared" si="31"/>
        <v>2527.2449999999999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4428.8099999999995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367.55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35.020000000000003</v>
      </c>
      <c r="L38" s="20">
        <f t="shared" si="39"/>
        <v>0</v>
      </c>
      <c r="M38" s="20">
        <f t="shared" ref="M38:S38" si="40">+M32+M34+M36</f>
        <v>20</v>
      </c>
      <c r="N38" s="20">
        <f t="shared" si="40"/>
        <v>0</v>
      </c>
      <c r="O38" s="20">
        <f t="shared" si="40"/>
        <v>561.61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984.18000000000006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1653.9750000000001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157.59</v>
      </c>
      <c r="L39" s="19">
        <f t="shared" si="42"/>
        <v>0</v>
      </c>
      <c r="M39" s="19">
        <f t="shared" ref="M39:S39" si="43">+M33+M35+M37</f>
        <v>90</v>
      </c>
      <c r="N39" s="19">
        <f t="shared" si="43"/>
        <v>0</v>
      </c>
      <c r="O39" s="19">
        <f t="shared" si="43"/>
        <v>2527.2449999999999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4428.8099999999995</v>
      </c>
    </row>
    <row r="40" spans="1:34" x14ac:dyDescent="0.25">
      <c r="A40" s="13" t="s">
        <v>43</v>
      </c>
      <c r="B40" s="36"/>
      <c r="C40" s="36">
        <v>79.86</v>
      </c>
      <c r="D40" s="36"/>
      <c r="E40" s="36">
        <v>73.400000000000006</v>
      </c>
      <c r="F40" s="36"/>
      <c r="G40" s="36"/>
      <c r="H40" s="36"/>
      <c r="I40" s="36"/>
      <c r="J40" s="36"/>
      <c r="K40" s="36"/>
      <c r="L40" s="36"/>
      <c r="M40" s="36">
        <v>277.83</v>
      </c>
      <c r="N40" s="36"/>
      <c r="O40" s="36">
        <v>71.67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502.76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359.37</v>
      </c>
      <c r="D41" s="22">
        <f t="shared" si="45"/>
        <v>0</v>
      </c>
      <c r="E41" s="22">
        <f t="shared" si="45"/>
        <v>330.3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1250.2349999999999</v>
      </c>
      <c r="N41" s="22">
        <f t="shared" si="46"/>
        <v>0</v>
      </c>
      <c r="O41" s="22">
        <f t="shared" si="46"/>
        <v>322.51499999999999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2262.42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79.86</v>
      </c>
      <c r="D46" s="20">
        <f t="shared" si="54"/>
        <v>0</v>
      </c>
      <c r="E46" s="20">
        <f t="shared" si="54"/>
        <v>73.400000000000006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277.83</v>
      </c>
      <c r="N46" s="20">
        <f t="shared" si="55"/>
        <v>0</v>
      </c>
      <c r="O46" s="20">
        <f t="shared" si="55"/>
        <v>71.67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502.76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359.37</v>
      </c>
      <c r="D47" s="19">
        <f t="shared" si="57"/>
        <v>0</v>
      </c>
      <c r="E47" s="19">
        <f t="shared" si="57"/>
        <v>330.3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1250.2349999999999</v>
      </c>
      <c r="N47" s="19">
        <f t="shared" si="58"/>
        <v>0</v>
      </c>
      <c r="O47" s="19">
        <f t="shared" si="58"/>
        <v>322.51499999999999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2262.42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2095.6799999999998</v>
      </c>
      <c r="C49" s="44">
        <v>2310.6799999999998</v>
      </c>
      <c r="D49" s="44">
        <v>1445.71</v>
      </c>
      <c r="E49" s="44">
        <v>3255.59</v>
      </c>
      <c r="F49" s="44">
        <v>3191.84</v>
      </c>
      <c r="G49" s="44">
        <v>2520.81</v>
      </c>
      <c r="H49" s="44">
        <v>3309.94</v>
      </c>
      <c r="I49" s="44">
        <v>228.54</v>
      </c>
      <c r="J49" s="44">
        <v>201.2</v>
      </c>
      <c r="K49" s="44">
        <v>1402.12</v>
      </c>
      <c r="L49" s="44">
        <v>800.34</v>
      </c>
      <c r="M49" s="45">
        <v>1113.6400000000001</v>
      </c>
      <c r="N49" s="45">
        <v>1987.48</v>
      </c>
      <c r="O49" s="45">
        <v>1820.06</v>
      </c>
      <c r="P49" s="45">
        <v>2906.63</v>
      </c>
      <c r="Q49" s="45">
        <v>4649.12</v>
      </c>
      <c r="R49" s="45">
        <v>4374.28</v>
      </c>
      <c r="S49" s="45">
        <v>2672.87</v>
      </c>
      <c r="T49" s="45">
        <v>920.53</v>
      </c>
      <c r="U49" s="45">
        <v>714.96</v>
      </c>
      <c r="V49" s="45">
        <v>242.47</v>
      </c>
      <c r="W49" s="45">
        <v>3087.65</v>
      </c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45252.140000000007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260.57</v>
      </c>
      <c r="C53" s="44">
        <v>295.89999999999998</v>
      </c>
      <c r="D53" s="44">
        <v>588.70000000000005</v>
      </c>
      <c r="E53" s="44">
        <v>288.31</v>
      </c>
      <c r="F53" s="44"/>
      <c r="G53" s="44"/>
      <c r="H53" s="44"/>
      <c r="I53" s="44"/>
      <c r="J53" s="44"/>
      <c r="K53" s="44">
        <v>353.97</v>
      </c>
      <c r="L53" s="44">
        <v>760.34</v>
      </c>
      <c r="M53" s="45">
        <v>573.54999999999995</v>
      </c>
      <c r="N53" s="45">
        <v>537.29</v>
      </c>
      <c r="O53" s="45"/>
      <c r="P53" s="45"/>
      <c r="Q53" s="45"/>
      <c r="R53" s="45"/>
      <c r="S53" s="45"/>
      <c r="T53" s="45"/>
      <c r="U53" s="45">
        <v>46.3</v>
      </c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3704.9300000000003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/>
      <c r="D55" s="44">
        <v>901.24</v>
      </c>
      <c r="E55" s="44">
        <v>240</v>
      </c>
      <c r="F55" s="44">
        <v>162.41</v>
      </c>
      <c r="G55" s="44"/>
      <c r="H55" s="44">
        <v>268.5</v>
      </c>
      <c r="I55" s="44">
        <v>567.13</v>
      </c>
      <c r="J55" s="44"/>
      <c r="K55" s="44">
        <v>36</v>
      </c>
      <c r="L55" s="44">
        <v>5.6</v>
      </c>
      <c r="M55" s="45"/>
      <c r="N55" s="45"/>
      <c r="O55" s="45">
        <v>198.31</v>
      </c>
      <c r="P55" s="45">
        <v>155.57</v>
      </c>
      <c r="Q55" s="45">
        <v>523.89</v>
      </c>
      <c r="R55" s="45"/>
      <c r="S55" s="45">
        <v>18.18</v>
      </c>
      <c r="T55" s="45">
        <v>32.450000000000003</v>
      </c>
      <c r="U55" s="45">
        <v>7.62</v>
      </c>
      <c r="V55" s="45"/>
      <c r="W55" s="45">
        <v>1095.8499999999999</v>
      </c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4212.75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4704.9499999999989</v>
      </c>
      <c r="C64" s="53">
        <f t="shared" ref="C64:AG64" si="61">+C15+C23+C31+C39+C47+C48+C49+C50+C51+C52+C53+C54+C55+C56+C57+C58+C59+C60+C61+C62+C63</f>
        <v>6116.3499999999995</v>
      </c>
      <c r="D64" s="53">
        <f t="shared" si="61"/>
        <v>5827.125</v>
      </c>
      <c r="E64" s="53">
        <f t="shared" si="61"/>
        <v>5564.2800000000007</v>
      </c>
      <c r="F64" s="53">
        <f t="shared" si="61"/>
        <v>5737.2</v>
      </c>
      <c r="G64" s="53">
        <f t="shared" si="61"/>
        <v>2548.31</v>
      </c>
      <c r="H64" s="53">
        <f t="shared" si="61"/>
        <v>3578.94</v>
      </c>
      <c r="I64" s="53">
        <f t="shared" si="61"/>
        <v>795.67</v>
      </c>
      <c r="J64" s="53">
        <f t="shared" si="61"/>
        <v>320.2</v>
      </c>
      <c r="K64" s="53">
        <f t="shared" si="61"/>
        <v>5738.68</v>
      </c>
      <c r="L64" s="53">
        <f t="shared" si="61"/>
        <v>4119.2800000000007</v>
      </c>
      <c r="M64" s="53">
        <f t="shared" si="61"/>
        <v>5061.4250000000002</v>
      </c>
      <c r="N64" s="53">
        <f t="shared" si="61"/>
        <v>7502.7699999999995</v>
      </c>
      <c r="O64" s="53">
        <f t="shared" si="61"/>
        <v>7590.63</v>
      </c>
      <c r="P64" s="53">
        <f t="shared" si="61"/>
        <v>3140.7000000000003</v>
      </c>
      <c r="Q64" s="53">
        <f t="shared" si="61"/>
        <v>5196.51</v>
      </c>
      <c r="R64" s="53">
        <f t="shared" si="61"/>
        <v>4490.28</v>
      </c>
      <c r="S64" s="53">
        <f t="shared" si="61"/>
        <v>2737.0499999999997</v>
      </c>
      <c r="T64" s="53">
        <f t="shared" si="61"/>
        <v>1020.48</v>
      </c>
      <c r="U64" s="53">
        <f t="shared" si="61"/>
        <v>1191.3799999999999</v>
      </c>
      <c r="V64" s="53">
        <f t="shared" si="61"/>
        <v>242.47</v>
      </c>
      <c r="W64" s="53">
        <f t="shared" si="61"/>
        <v>4244.5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87469.18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8 D</v>
      </c>
      <c r="J66" s="55" t="str">
        <f t="shared" si="62"/>
        <v>CAJA 12 D</v>
      </c>
      <c r="K66" s="55" t="str">
        <f t="shared" si="62"/>
        <v>CAJA 1 N</v>
      </c>
      <c r="L66" s="55" t="str">
        <f t="shared" si="62"/>
        <v>CAJA 2 N</v>
      </c>
      <c r="M66" s="55" t="str">
        <f t="shared" si="62"/>
        <v>CAJA 3 N</v>
      </c>
      <c r="N66" s="55" t="str">
        <f t="shared" si="62"/>
        <v>CAJA 4 N</v>
      </c>
      <c r="O66" s="55" t="str">
        <f t="shared" si="62"/>
        <v>CAJA 5 N</v>
      </c>
      <c r="P66" s="55" t="str">
        <f t="shared" si="62"/>
        <v>CAJA 6 N</v>
      </c>
      <c r="Q66" s="55" t="str">
        <f t="shared" si="62"/>
        <v>CAJA 8 N</v>
      </c>
      <c r="R66" s="55" t="str">
        <f t="shared" si="62"/>
        <v>CAJA 9 N</v>
      </c>
      <c r="S66" s="55" t="str">
        <f t="shared" si="62"/>
        <v>CAJA 10 N</v>
      </c>
      <c r="T66" s="55" t="str">
        <f t="shared" si="62"/>
        <v>CAJA 12 N</v>
      </c>
      <c r="U66" s="55" t="str">
        <f t="shared" si="62"/>
        <v>CAJA 14 N</v>
      </c>
      <c r="V66" s="55" t="str">
        <f t="shared" si="62"/>
        <v>CAJA 15 N</v>
      </c>
      <c r="W66" s="55" t="str">
        <f t="shared" si="62"/>
        <v>CAJA 7 N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4608.6499999999996</v>
      </c>
      <c r="C67" s="57">
        <f t="shared" ref="C67:L67" si="63">C12</f>
        <v>6114.33</v>
      </c>
      <c r="D67" s="57">
        <f t="shared" si="63"/>
        <v>5750.27</v>
      </c>
      <c r="E67" s="57">
        <f t="shared" si="63"/>
        <v>5561.69</v>
      </c>
      <c r="F67" s="57">
        <f t="shared" si="63"/>
        <v>5722.67</v>
      </c>
      <c r="G67" s="57">
        <f t="shared" si="63"/>
        <v>2546.85</v>
      </c>
      <c r="H67" s="57">
        <f t="shared" si="63"/>
        <v>3579.57</v>
      </c>
      <c r="I67" s="57">
        <f t="shared" si="63"/>
        <v>795.67</v>
      </c>
      <c r="J67" s="57">
        <f t="shared" si="63"/>
        <v>319.88</v>
      </c>
      <c r="K67" s="57">
        <f t="shared" si="63"/>
        <v>5728.6</v>
      </c>
      <c r="L67" s="57">
        <f t="shared" si="63"/>
        <v>4117.88</v>
      </c>
      <c r="M67" s="57">
        <f t="shared" ref="M67:AG67" si="64">M12</f>
        <v>5052.5</v>
      </c>
      <c r="N67" s="57">
        <f t="shared" si="64"/>
        <v>7500.93</v>
      </c>
      <c r="O67" s="57">
        <f t="shared" si="64"/>
        <v>7540.2</v>
      </c>
      <c r="P67" s="57">
        <f t="shared" si="64"/>
        <v>3148.93</v>
      </c>
      <c r="Q67" s="57">
        <f t="shared" si="64"/>
        <v>5195.22</v>
      </c>
      <c r="R67" s="57">
        <f t="shared" si="64"/>
        <v>4490.28</v>
      </c>
      <c r="S67" s="57">
        <f t="shared" si="64"/>
        <v>2755.96</v>
      </c>
      <c r="T67" s="57">
        <f t="shared" si="64"/>
        <v>1019.65</v>
      </c>
      <c r="U67" s="57">
        <f t="shared" si="64"/>
        <v>1192.1199999999999</v>
      </c>
      <c r="V67" s="57">
        <f t="shared" si="64"/>
        <v>242.47</v>
      </c>
      <c r="W67" s="57">
        <f t="shared" si="64"/>
        <v>4244.53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87228.849999999977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4608.6499999999996</v>
      </c>
      <c r="C69" s="59">
        <f t="shared" ref="C69:L69" si="67">+C67+C68</f>
        <v>6114.33</v>
      </c>
      <c r="D69" s="59">
        <f t="shared" si="67"/>
        <v>5750.27</v>
      </c>
      <c r="E69" s="59">
        <f t="shared" si="67"/>
        <v>5561.69</v>
      </c>
      <c r="F69" s="59">
        <f t="shared" si="67"/>
        <v>5722.67</v>
      </c>
      <c r="G69" s="59">
        <f t="shared" si="67"/>
        <v>2546.85</v>
      </c>
      <c r="H69" s="59">
        <f t="shared" si="67"/>
        <v>3579.57</v>
      </c>
      <c r="I69" s="59">
        <f t="shared" si="67"/>
        <v>795.67</v>
      </c>
      <c r="J69" s="59">
        <f t="shared" si="67"/>
        <v>319.88</v>
      </c>
      <c r="K69" s="59">
        <f t="shared" si="67"/>
        <v>5728.6</v>
      </c>
      <c r="L69" s="59">
        <f t="shared" si="67"/>
        <v>4117.88</v>
      </c>
      <c r="M69" s="59">
        <f t="shared" ref="M69:AG69" si="68">+M67+M68</f>
        <v>5052.5</v>
      </c>
      <c r="N69" s="59">
        <f t="shared" si="68"/>
        <v>7500.93</v>
      </c>
      <c r="O69" s="59">
        <f t="shared" si="68"/>
        <v>7540.2</v>
      </c>
      <c r="P69" s="59">
        <f t="shared" si="68"/>
        <v>3148.93</v>
      </c>
      <c r="Q69" s="59">
        <f t="shared" si="68"/>
        <v>5195.22</v>
      </c>
      <c r="R69" s="59">
        <f t="shared" si="68"/>
        <v>4490.28</v>
      </c>
      <c r="S69" s="59">
        <f t="shared" si="68"/>
        <v>2755.96</v>
      </c>
      <c r="T69" s="59">
        <f t="shared" si="68"/>
        <v>1019.65</v>
      </c>
      <c r="U69" s="59">
        <f t="shared" si="68"/>
        <v>1192.1199999999999</v>
      </c>
      <c r="V69" s="59">
        <f t="shared" si="68"/>
        <v>242.47</v>
      </c>
      <c r="W69" s="59">
        <f t="shared" si="68"/>
        <v>4244.53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87228.849999999977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96.299999999999272</v>
      </c>
      <c r="C70" s="57">
        <f t="shared" si="69"/>
        <v>2.0199999999995271</v>
      </c>
      <c r="D70" s="57">
        <f t="shared" si="69"/>
        <v>76.854999999999563</v>
      </c>
      <c r="E70" s="57">
        <f t="shared" si="69"/>
        <v>2.590000000001055</v>
      </c>
      <c r="F70" s="57">
        <f t="shared" si="69"/>
        <v>14.529999999999745</v>
      </c>
      <c r="G70" s="57">
        <f t="shared" si="69"/>
        <v>1.4600000000000364</v>
      </c>
      <c r="H70" s="57">
        <f t="shared" si="69"/>
        <v>-0.63000000000010914</v>
      </c>
      <c r="I70" s="57">
        <f t="shared" si="69"/>
        <v>0</v>
      </c>
      <c r="J70" s="57">
        <f t="shared" si="69"/>
        <v>0.31999999999999318</v>
      </c>
      <c r="K70" s="57">
        <f t="shared" si="69"/>
        <v>10.079999999999927</v>
      </c>
      <c r="L70" s="57">
        <f t="shared" si="69"/>
        <v>1.4000000000005457</v>
      </c>
      <c r="M70" s="57">
        <f t="shared" ref="M70:AG70" si="70">+M64-M69</f>
        <v>8.9250000000001819</v>
      </c>
      <c r="N70" s="57">
        <f t="shared" si="70"/>
        <v>1.839999999999236</v>
      </c>
      <c r="O70" s="57">
        <f t="shared" si="70"/>
        <v>50.430000000000291</v>
      </c>
      <c r="P70" s="57">
        <f t="shared" si="70"/>
        <v>-8.2299999999995634</v>
      </c>
      <c r="Q70" s="57">
        <f t="shared" si="70"/>
        <v>1.2899999999999636</v>
      </c>
      <c r="R70" s="57">
        <f t="shared" si="70"/>
        <v>0</v>
      </c>
      <c r="S70" s="57">
        <f t="shared" si="70"/>
        <v>-18.910000000000309</v>
      </c>
      <c r="T70" s="57">
        <f t="shared" si="70"/>
        <v>0.83000000000004093</v>
      </c>
      <c r="U70" s="57">
        <f t="shared" si="70"/>
        <v>-0.74000000000000909</v>
      </c>
      <c r="V70" s="57">
        <f t="shared" si="70"/>
        <v>0</v>
      </c>
      <c r="W70" s="57">
        <f t="shared" si="70"/>
        <v>-2.9999999999745341E-2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240.32999999999964</v>
      </c>
    </row>
    <row r="71" spans="1:34" ht="101.25" customHeight="1" x14ac:dyDescent="0.25">
      <c r="A71" s="77" t="s">
        <v>96</v>
      </c>
      <c r="B71" s="14" t="s">
        <v>134</v>
      </c>
      <c r="C71" s="14"/>
      <c r="D71" s="14"/>
      <c r="E71" s="14"/>
      <c r="F71" s="14" t="s">
        <v>135</v>
      </c>
      <c r="G71" s="14"/>
      <c r="H71" s="14"/>
      <c r="I71" s="14"/>
      <c r="J71" s="14"/>
      <c r="K71" s="14" t="s">
        <v>137</v>
      </c>
      <c r="L71" s="14"/>
      <c r="M71" s="29" t="s">
        <v>138</v>
      </c>
      <c r="N71" s="29"/>
      <c r="O71" s="29" t="s">
        <v>141</v>
      </c>
      <c r="P71" s="29" t="s">
        <v>142</v>
      </c>
      <c r="Q71" s="29"/>
      <c r="R71" s="29"/>
      <c r="S71" s="29" t="s">
        <v>143</v>
      </c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F72" s="12" t="s">
        <v>136</v>
      </c>
      <c r="M72" s="12" t="s">
        <v>139</v>
      </c>
      <c r="S72" s="12" t="s">
        <v>144</v>
      </c>
      <c r="AH72" s="47"/>
    </row>
    <row r="73" spans="1:34" x14ac:dyDescent="0.25">
      <c r="M73" s="12" t="s">
        <v>140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I56" sqref="AI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>
        <v>4.49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2585.1799999999998</v>
      </c>
      <c r="C12" s="26">
        <v>3186.88</v>
      </c>
      <c r="D12" s="26">
        <v>2071.13</v>
      </c>
      <c r="E12" s="26">
        <v>1638.23</v>
      </c>
      <c r="F12" s="26">
        <v>1871.82</v>
      </c>
      <c r="G12" s="26">
        <v>2362.12</v>
      </c>
      <c r="H12" s="26">
        <v>3948.08</v>
      </c>
      <c r="I12" s="26">
        <v>4321.21</v>
      </c>
      <c r="J12" s="26">
        <v>2845.95</v>
      </c>
      <c r="K12" s="26">
        <v>2733.22</v>
      </c>
      <c r="L12" s="26">
        <v>1705.71</v>
      </c>
      <c r="M12" s="26">
        <v>2866.36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32135.890000000003</v>
      </c>
      <c r="AI12" s="26">
        <v>31832.47</v>
      </c>
      <c r="AJ12" s="69">
        <f>+AI12-AH12</f>
        <v>-303.42000000000189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0</v>
      </c>
      <c r="C15" s="23">
        <v>27.5</v>
      </c>
      <c r="D15" s="23">
        <v>83</v>
      </c>
      <c r="E15" s="23">
        <v>351</v>
      </c>
      <c r="F15" s="23">
        <v>83</v>
      </c>
      <c r="G15" s="23">
        <v>0</v>
      </c>
      <c r="H15" s="23">
        <v>0</v>
      </c>
      <c r="I15" s="23"/>
      <c r="J15" s="23">
        <v>191</v>
      </c>
      <c r="K15" s="23">
        <v>155.19999999999999</v>
      </c>
      <c r="L15" s="23">
        <v>71.5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962.2</v>
      </c>
    </row>
    <row r="16" spans="1:36" s="32" customFormat="1" x14ac:dyDescent="0.25">
      <c r="A16" s="30" t="s">
        <v>20</v>
      </c>
      <c r="B16" s="31">
        <v>199</v>
      </c>
      <c r="C16" s="31">
        <v>191</v>
      </c>
      <c r="D16" s="31">
        <v>0</v>
      </c>
      <c r="E16" s="31">
        <v>0</v>
      </c>
      <c r="F16" s="31">
        <v>0</v>
      </c>
      <c r="G16" s="31">
        <v>164</v>
      </c>
      <c r="H16" s="31">
        <v>618</v>
      </c>
      <c r="I16" s="31">
        <v>613</v>
      </c>
      <c r="J16" s="31">
        <v>5</v>
      </c>
      <c r="K16" s="31">
        <v>35</v>
      </c>
      <c r="L16" s="31"/>
      <c r="M16" s="31">
        <v>380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2205</v>
      </c>
      <c r="AJ16" s="70"/>
    </row>
    <row r="17" spans="1:36" s="47" customFormat="1" x14ac:dyDescent="0.25">
      <c r="A17" s="46" t="s">
        <v>27</v>
      </c>
      <c r="B17" s="22">
        <f>B16*$B$8</f>
        <v>895.5</v>
      </c>
      <c r="C17" s="22">
        <f>C16*$B$8</f>
        <v>859.5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738</v>
      </c>
      <c r="H17" s="22">
        <f t="shared" si="2"/>
        <v>2781</v>
      </c>
      <c r="I17" s="22">
        <f t="shared" si="2"/>
        <v>2758.5</v>
      </c>
      <c r="J17" s="22">
        <f t="shared" si="2"/>
        <v>22.5</v>
      </c>
      <c r="K17" s="22">
        <f t="shared" si="2"/>
        <v>157.5</v>
      </c>
      <c r="L17" s="22">
        <f t="shared" si="2"/>
        <v>0</v>
      </c>
      <c r="M17" s="22">
        <f t="shared" si="2"/>
        <v>1710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9922.5</v>
      </c>
    </row>
    <row r="18" spans="1:36" s="32" customFormat="1" x14ac:dyDescent="0.25">
      <c r="A18" s="30" t="s">
        <v>23</v>
      </c>
      <c r="B18" s="33">
        <v>126</v>
      </c>
      <c r="C18" s="33">
        <v>144</v>
      </c>
      <c r="D18" s="33"/>
      <c r="E18" s="33"/>
      <c r="F18" s="33"/>
      <c r="G18" s="33">
        <v>30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300</v>
      </c>
      <c r="AJ18" s="70"/>
    </row>
    <row r="19" spans="1:36" s="47" customFormat="1" x14ac:dyDescent="0.25">
      <c r="A19" s="46" t="s">
        <v>27</v>
      </c>
      <c r="B19" s="22">
        <f>B18*$B$9</f>
        <v>565.74</v>
      </c>
      <c r="C19" s="22">
        <f t="shared" ref="C19:AG19" si="3">C18*$B$9</f>
        <v>646.56000000000006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134.70000000000002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1347.0000000000002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325</v>
      </c>
      <c r="C22" s="20">
        <f t="shared" ref="C22:AG23" si="5">+C16+C18+C20</f>
        <v>335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194</v>
      </c>
      <c r="H22" s="20">
        <f t="shared" si="5"/>
        <v>618</v>
      </c>
      <c r="I22" s="20">
        <f t="shared" si="5"/>
        <v>613</v>
      </c>
      <c r="J22" s="20">
        <f t="shared" si="5"/>
        <v>5</v>
      </c>
      <c r="K22" s="20">
        <f t="shared" si="5"/>
        <v>35</v>
      </c>
      <c r="L22" s="20">
        <f t="shared" si="5"/>
        <v>0</v>
      </c>
      <c r="M22" s="20">
        <f t="shared" si="5"/>
        <v>380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2505</v>
      </c>
    </row>
    <row r="23" spans="1:36" s="47" customFormat="1" x14ac:dyDescent="0.25">
      <c r="A23" s="48" t="s">
        <v>26</v>
      </c>
      <c r="B23" s="19">
        <f>+B17+B19+B21</f>
        <v>1461.24</v>
      </c>
      <c r="C23" s="19">
        <f t="shared" si="5"/>
        <v>1506.06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872.7</v>
      </c>
      <c r="H23" s="19">
        <f t="shared" si="5"/>
        <v>2781</v>
      </c>
      <c r="I23" s="19">
        <f t="shared" si="5"/>
        <v>2758.5</v>
      </c>
      <c r="J23" s="19">
        <f t="shared" si="5"/>
        <v>22.5</v>
      </c>
      <c r="K23" s="19">
        <f t="shared" si="5"/>
        <v>157.5</v>
      </c>
      <c r="L23" s="19">
        <f t="shared" si="5"/>
        <v>0</v>
      </c>
      <c r="M23" s="19">
        <f t="shared" si="5"/>
        <v>1710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11269.5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12.43</v>
      </c>
      <c r="H40" s="36">
        <v>4.2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16.63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55.935000000000002</v>
      </c>
      <c r="H41" s="22">
        <f t="shared" si="16"/>
        <v>18.900000000000002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74.835000000000008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12.43</v>
      </c>
      <c r="H46" s="20">
        <f t="shared" si="19"/>
        <v>4.2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16.63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55.935000000000002</v>
      </c>
      <c r="H47" s="19">
        <f t="shared" si="19"/>
        <v>18.900000000000002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74.835000000000008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908.74</v>
      </c>
      <c r="C49" s="44">
        <v>1428.37</v>
      </c>
      <c r="D49" s="44">
        <v>1546</v>
      </c>
      <c r="E49" s="44">
        <v>0</v>
      </c>
      <c r="F49" s="44">
        <v>1316.67</v>
      </c>
      <c r="G49" s="44">
        <v>1083.9100000000001</v>
      </c>
      <c r="H49" s="44">
        <v>907.98</v>
      </c>
      <c r="I49" s="44">
        <v>1257.67</v>
      </c>
      <c r="J49" s="44">
        <v>2003.06</v>
      </c>
      <c r="K49" s="44"/>
      <c r="L49" s="44">
        <v>1626.19</v>
      </c>
      <c r="M49" s="45">
        <v>1039.49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13118.08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21.29</v>
      </c>
      <c r="C52" s="44"/>
      <c r="D52" s="44"/>
      <c r="E52" s="44">
        <v>1160.6400000000001</v>
      </c>
      <c r="F52" s="44"/>
      <c r="G52" s="44"/>
      <c r="H52" s="44"/>
      <c r="I52" s="44"/>
      <c r="J52" s="44"/>
      <c r="K52" s="44">
        <v>1991.24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3173.17</v>
      </c>
    </row>
    <row r="53" spans="1:34" x14ac:dyDescent="0.25">
      <c r="A53" s="17" t="s">
        <v>18</v>
      </c>
      <c r="B53" s="44">
        <v>181.85</v>
      </c>
      <c r="C53" s="44">
        <v>233.63</v>
      </c>
      <c r="D53" s="44">
        <v>364.82</v>
      </c>
      <c r="E53" s="44">
        <v>117.55</v>
      </c>
      <c r="F53" s="44">
        <v>0</v>
      </c>
      <c r="G53" s="44">
        <v>339.8</v>
      </c>
      <c r="H53" s="44">
        <v>335.34</v>
      </c>
      <c r="I53" s="44">
        <v>311.95</v>
      </c>
      <c r="J53" s="44">
        <v>552.80999999999995</v>
      </c>
      <c r="K53" s="44">
        <v>327.08</v>
      </c>
      <c r="L53" s="44"/>
      <c r="M53" s="45">
        <v>124.03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2888.86</v>
      </c>
    </row>
    <row r="54" spans="1:34" x14ac:dyDescent="0.25">
      <c r="A54" s="17" t="s">
        <v>114</v>
      </c>
      <c r="B54" s="44"/>
      <c r="C54" s="44"/>
      <c r="D54" s="44"/>
      <c r="E54" s="44">
        <v>8.7200000000000006</v>
      </c>
      <c r="F54" s="44"/>
      <c r="G54" s="44"/>
      <c r="H54" s="44"/>
      <c r="I54" s="44"/>
      <c r="J54" s="44"/>
      <c r="K54" s="44"/>
      <c r="L54" s="44"/>
      <c r="M54" s="45">
        <v>12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20.72</v>
      </c>
    </row>
    <row r="55" spans="1:34" x14ac:dyDescent="0.25">
      <c r="A55" s="17" t="s">
        <v>52</v>
      </c>
      <c r="B55" s="44">
        <v>66.349999999999994</v>
      </c>
      <c r="C55" s="44"/>
      <c r="D55" s="44">
        <v>77.36</v>
      </c>
      <c r="E55" s="44">
        <v>0</v>
      </c>
      <c r="F55" s="44"/>
      <c r="G55" s="44">
        <v>48.58</v>
      </c>
      <c r="H55" s="44"/>
      <c r="I55" s="44">
        <v>35.6</v>
      </c>
      <c r="J55" s="44">
        <v>77.510000000000005</v>
      </c>
      <c r="K55" s="44"/>
      <c r="L55" s="44">
        <v>9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314.39999999999998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>
        <v>105.47</v>
      </c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105.47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>
        <v>471.61</v>
      </c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471.61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2639.47</v>
      </c>
      <c r="C64" s="53">
        <f t="shared" ref="C64:AG64" si="21">+C15+C23+C31+C39+C47+C48+C49+C50+C51+C52+C53+C54+C55+C56+C57+C58+C59+C60+C61+C62+C63</f>
        <v>3195.56</v>
      </c>
      <c r="D64" s="53">
        <f t="shared" si="21"/>
        <v>2071.1799999999998</v>
      </c>
      <c r="E64" s="53">
        <f t="shared" si="21"/>
        <v>1637.91</v>
      </c>
      <c r="F64" s="53">
        <f t="shared" si="21"/>
        <v>1871.2800000000002</v>
      </c>
      <c r="G64" s="53">
        <f t="shared" si="21"/>
        <v>2400.9250000000002</v>
      </c>
      <c r="H64" s="53">
        <f t="shared" si="21"/>
        <v>4043.2200000000003</v>
      </c>
      <c r="I64" s="53">
        <f t="shared" si="21"/>
        <v>4363.72</v>
      </c>
      <c r="J64" s="53">
        <f t="shared" si="21"/>
        <v>2846.88</v>
      </c>
      <c r="K64" s="53">
        <f t="shared" si="21"/>
        <v>2736.49</v>
      </c>
      <c r="L64" s="53">
        <f t="shared" si="21"/>
        <v>1706.69</v>
      </c>
      <c r="M64" s="53">
        <f t="shared" si="21"/>
        <v>2885.52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32398.845000000001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2585.1799999999998</v>
      </c>
      <c r="C67" s="57">
        <f t="shared" ref="C67:L67" si="23">C12</f>
        <v>3186.88</v>
      </c>
      <c r="D67" s="57">
        <f t="shared" si="23"/>
        <v>2071.13</v>
      </c>
      <c r="E67" s="57">
        <f t="shared" si="23"/>
        <v>1638.23</v>
      </c>
      <c r="F67" s="57">
        <f t="shared" si="23"/>
        <v>1871.82</v>
      </c>
      <c r="G67" s="57">
        <f t="shared" si="23"/>
        <v>2362.12</v>
      </c>
      <c r="H67" s="57">
        <f t="shared" si="23"/>
        <v>3948.08</v>
      </c>
      <c r="I67" s="57">
        <f t="shared" si="23"/>
        <v>4321.21</v>
      </c>
      <c r="J67" s="57">
        <f t="shared" si="23"/>
        <v>2845.95</v>
      </c>
      <c r="K67" s="57">
        <f t="shared" si="23"/>
        <v>2733.22</v>
      </c>
      <c r="L67" s="57">
        <f t="shared" si="23"/>
        <v>1705.71</v>
      </c>
      <c r="M67" s="57">
        <f t="shared" si="22"/>
        <v>2866.36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32135.890000000003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</v>
      </c>
    </row>
    <row r="69" spans="1:34" s="47" customFormat="1" x14ac:dyDescent="0.25">
      <c r="A69" s="58" t="s">
        <v>94</v>
      </c>
      <c r="B69" s="59">
        <f>+B67+B68</f>
        <v>2585.1799999999998</v>
      </c>
      <c r="C69" s="59">
        <f t="shared" ref="C69:AG69" si="25">+C67+C68</f>
        <v>3192.88</v>
      </c>
      <c r="D69" s="59">
        <f t="shared" si="25"/>
        <v>2071.13</v>
      </c>
      <c r="E69" s="59">
        <f t="shared" si="25"/>
        <v>1638.23</v>
      </c>
      <c r="F69" s="59">
        <f t="shared" si="25"/>
        <v>1871.82</v>
      </c>
      <c r="G69" s="59">
        <f t="shared" si="25"/>
        <v>2362.12</v>
      </c>
      <c r="H69" s="59">
        <f t="shared" si="25"/>
        <v>3948.08</v>
      </c>
      <c r="I69" s="59">
        <f t="shared" si="25"/>
        <v>4321.21</v>
      </c>
      <c r="J69" s="59">
        <f t="shared" si="25"/>
        <v>2845.95</v>
      </c>
      <c r="K69" s="59">
        <f t="shared" si="25"/>
        <v>2733.22</v>
      </c>
      <c r="L69" s="59">
        <f t="shared" si="25"/>
        <v>1705.71</v>
      </c>
      <c r="M69" s="59">
        <f t="shared" si="25"/>
        <v>2866.36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32141.890000000003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54.289999999999964</v>
      </c>
      <c r="C70" s="57">
        <f t="shared" si="26"/>
        <v>2.6799999999998363</v>
      </c>
      <c r="D70" s="57">
        <f t="shared" si="26"/>
        <v>4.9999999999727152E-2</v>
      </c>
      <c r="E70" s="57">
        <f t="shared" si="26"/>
        <v>-0.31999999999993634</v>
      </c>
      <c r="F70" s="57">
        <f t="shared" si="26"/>
        <v>-0.53999999999973625</v>
      </c>
      <c r="G70" s="57">
        <f t="shared" si="26"/>
        <v>38.805000000000291</v>
      </c>
      <c r="H70" s="57">
        <f t="shared" si="26"/>
        <v>95.140000000000327</v>
      </c>
      <c r="I70" s="57">
        <f t="shared" si="26"/>
        <v>42.510000000000218</v>
      </c>
      <c r="J70" s="57">
        <f t="shared" si="26"/>
        <v>0.93000000000029104</v>
      </c>
      <c r="K70" s="57">
        <f t="shared" si="26"/>
        <v>3.2699999999999818</v>
      </c>
      <c r="L70" s="57">
        <f t="shared" si="26"/>
        <v>0.98000000000001819</v>
      </c>
      <c r="M70" s="57">
        <f t="shared" si="26"/>
        <v>19.159999999999854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256.95500000000084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 t="s">
        <v>123</v>
      </c>
      <c r="H71" s="14" t="s">
        <v>126</v>
      </c>
      <c r="I71" s="14" t="s">
        <v>127</v>
      </c>
      <c r="J71" s="14"/>
      <c r="K71" s="14"/>
      <c r="L71" s="14"/>
      <c r="M71" s="29" t="s">
        <v>128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124</v>
      </c>
      <c r="AH72" s="47"/>
    </row>
    <row r="73" spans="1:34" x14ac:dyDescent="0.25">
      <c r="G73" s="12" t="s">
        <v>125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I69" sqref="AI68:AI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>
        <v>4.49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 t="s">
        <v>60</v>
      </c>
      <c r="H11" s="5" t="s">
        <v>62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1951.26</v>
      </c>
      <c r="C12" s="26">
        <v>4719.05</v>
      </c>
      <c r="D12" s="26">
        <v>882.21</v>
      </c>
      <c r="E12" s="26">
        <v>789.19</v>
      </c>
      <c r="F12" s="26">
        <v>1149.5999999999999</v>
      </c>
      <c r="G12" s="26">
        <v>569.89</v>
      </c>
      <c r="H12" s="26">
        <v>482.35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10543.550000000001</v>
      </c>
      <c r="AI12" s="26">
        <v>10395.120000000001</v>
      </c>
      <c r="AJ12" s="69">
        <f>+AI12-AH12</f>
        <v>-148.43000000000029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51</v>
      </c>
      <c r="E15" s="23">
        <v>17.5</v>
      </c>
      <c r="F15" s="23">
        <v>43</v>
      </c>
      <c r="G15" s="23">
        <v>28.5</v>
      </c>
      <c r="H15" s="23">
        <v>44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184</v>
      </c>
    </row>
    <row r="16" spans="1:36" s="32" customFormat="1" x14ac:dyDescent="0.25">
      <c r="A16" s="30" t="s">
        <v>20</v>
      </c>
      <c r="B16" s="31">
        <v>212</v>
      </c>
      <c r="C16" s="31">
        <v>895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1107</v>
      </c>
      <c r="AJ16" s="70"/>
    </row>
    <row r="17" spans="1:36" s="47" customFormat="1" x14ac:dyDescent="0.25">
      <c r="A17" s="46" t="s">
        <v>27</v>
      </c>
      <c r="B17" s="22">
        <f>B16*$B$8</f>
        <v>954</v>
      </c>
      <c r="C17" s="22">
        <f>C16*$B$8</f>
        <v>4027.5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4981.5</v>
      </c>
    </row>
    <row r="18" spans="1:36" s="32" customFormat="1" x14ac:dyDescent="0.25">
      <c r="A18" s="30" t="s">
        <v>23</v>
      </c>
      <c r="B18" s="33">
        <v>135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135</v>
      </c>
      <c r="AJ18" s="70"/>
    </row>
    <row r="19" spans="1:36" s="47" customFormat="1" x14ac:dyDescent="0.25">
      <c r="A19" s="46" t="s">
        <v>27</v>
      </c>
      <c r="B19" s="22">
        <f>B18*$B$9</f>
        <v>606.15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606.15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347</v>
      </c>
      <c r="C22" s="20">
        <f t="shared" ref="C22:AG23" si="5">+C16+C18+C20</f>
        <v>895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1242</v>
      </c>
    </row>
    <row r="23" spans="1:36" s="47" customFormat="1" x14ac:dyDescent="0.25">
      <c r="A23" s="48" t="s">
        <v>26</v>
      </c>
      <c r="B23" s="19">
        <f>+B17+B19+B21</f>
        <v>1560.15</v>
      </c>
      <c r="C23" s="19">
        <f t="shared" si="5"/>
        <v>4027.5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5587.65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588.29</v>
      </c>
      <c r="C49" s="44">
        <v>727</v>
      </c>
      <c r="D49" s="44">
        <v>745.09</v>
      </c>
      <c r="E49" s="44">
        <v>596.87</v>
      </c>
      <c r="F49" s="44">
        <v>970.07</v>
      </c>
      <c r="G49" s="44">
        <v>414.88</v>
      </c>
      <c r="H49" s="44">
        <v>437.82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4480.0200000000004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28.2</v>
      </c>
      <c r="C53" s="44">
        <v>145.03</v>
      </c>
      <c r="D53" s="44">
        <v>86.85</v>
      </c>
      <c r="E53" s="44">
        <v>175.37</v>
      </c>
      <c r="F53" s="44">
        <v>135.87</v>
      </c>
      <c r="G53" s="44">
        <v>84.5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655.81999999999994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>
        <v>42.01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42.01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2176.64</v>
      </c>
      <c r="C64" s="53">
        <f t="shared" ref="C64:AG64" si="21">+C15+C23+C31+C39+C47+C48+C49+C50+C51+C52+C53+C54+C55+C56+C57+C58+C59+C60+C61+C62+C63</f>
        <v>4899.53</v>
      </c>
      <c r="D64" s="53">
        <f t="shared" si="21"/>
        <v>882.94</v>
      </c>
      <c r="E64" s="53">
        <f t="shared" si="21"/>
        <v>789.74</v>
      </c>
      <c r="F64" s="53">
        <f t="shared" si="21"/>
        <v>1148.94</v>
      </c>
      <c r="G64" s="53">
        <f t="shared" si="21"/>
        <v>569.89</v>
      </c>
      <c r="H64" s="53">
        <f t="shared" si="21"/>
        <v>481.82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10949.5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N</v>
      </c>
      <c r="H66" s="55" t="str">
        <f t="shared" si="22"/>
        <v>CAJA 5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1951.26</v>
      </c>
      <c r="C67" s="57">
        <f t="shared" ref="C67:L67" si="23">C12</f>
        <v>4719.05</v>
      </c>
      <c r="D67" s="57">
        <f t="shared" si="23"/>
        <v>882.21</v>
      </c>
      <c r="E67" s="57">
        <f t="shared" si="23"/>
        <v>789.19</v>
      </c>
      <c r="F67" s="57">
        <f t="shared" si="23"/>
        <v>1149.5999999999999</v>
      </c>
      <c r="G67" s="57">
        <f t="shared" si="23"/>
        <v>569.89</v>
      </c>
      <c r="H67" s="57">
        <f t="shared" si="23"/>
        <v>482.35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10543.550000000001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1951.26</v>
      </c>
      <c r="C69" s="59">
        <f t="shared" ref="C69:AG69" si="25">+C67+C68</f>
        <v>4719.05</v>
      </c>
      <c r="D69" s="59">
        <f t="shared" si="25"/>
        <v>882.21</v>
      </c>
      <c r="E69" s="59">
        <f t="shared" si="25"/>
        <v>789.19</v>
      </c>
      <c r="F69" s="59">
        <f t="shared" si="25"/>
        <v>1149.5999999999999</v>
      </c>
      <c r="G69" s="59">
        <f t="shared" si="25"/>
        <v>569.89</v>
      </c>
      <c r="H69" s="59">
        <f t="shared" si="25"/>
        <v>482.35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10543.550000000001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225.37999999999988</v>
      </c>
      <c r="C70" s="57">
        <f t="shared" si="26"/>
        <v>180.47999999999956</v>
      </c>
      <c r="D70" s="57">
        <f t="shared" si="26"/>
        <v>0.73000000000001819</v>
      </c>
      <c r="E70" s="57">
        <f t="shared" si="26"/>
        <v>0.54999999999995453</v>
      </c>
      <c r="F70" s="57">
        <f t="shared" si="26"/>
        <v>-0.65999999999985448</v>
      </c>
      <c r="G70" s="57">
        <f t="shared" si="26"/>
        <v>0</v>
      </c>
      <c r="H70" s="57">
        <f t="shared" si="26"/>
        <v>-0.53000000000002956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405.94999999999953</v>
      </c>
    </row>
    <row r="71" spans="1:34" ht="95.25" customHeight="1" x14ac:dyDescent="0.25">
      <c r="A71" s="77" t="s">
        <v>96</v>
      </c>
      <c r="B71" s="14" t="s">
        <v>129</v>
      </c>
      <c r="C71" s="14" t="s">
        <v>130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63" activePane="bottomRight" state="frozen"/>
      <selection pane="topRight" activeCell="B1" sqref="B1"/>
      <selection pane="bottomLeft" activeCell="A5" sqref="A5"/>
      <selection pane="bottomRight" activeCell="AI76" sqref="AI7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>
        <v>4.49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3748.3</v>
      </c>
      <c r="C12" s="26">
        <v>3477.55</v>
      </c>
      <c r="D12" s="26">
        <v>1657.98</v>
      </c>
      <c r="E12" s="26">
        <v>1970.33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10854.16</v>
      </c>
      <c r="AI12" s="26">
        <v>10854.16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166</v>
      </c>
      <c r="C15" s="23">
        <v>156.5</v>
      </c>
      <c r="D15" s="23">
        <v>150</v>
      </c>
      <c r="E15" s="23">
        <v>206.5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679</v>
      </c>
    </row>
    <row r="16" spans="1:36" s="32" customFormat="1" x14ac:dyDescent="0.25">
      <c r="A16" s="30" t="s">
        <v>20</v>
      </c>
      <c r="B16" s="31">
        <v>187</v>
      </c>
      <c r="C16" s="31">
        <v>266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453</v>
      </c>
      <c r="AJ16" s="70"/>
    </row>
    <row r="17" spans="1:36" s="47" customFormat="1" x14ac:dyDescent="0.25">
      <c r="A17" s="46" t="s">
        <v>27</v>
      </c>
      <c r="B17" s="22">
        <f>B16*$B$8</f>
        <v>841.5</v>
      </c>
      <c r="C17" s="22">
        <f>C16*$B$8</f>
        <v>1197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2038.5</v>
      </c>
    </row>
    <row r="18" spans="1:36" s="32" customFormat="1" x14ac:dyDescent="0.25">
      <c r="A18" s="30" t="s">
        <v>23</v>
      </c>
      <c r="B18" s="33">
        <v>76</v>
      </c>
      <c r="C18" s="33">
        <v>15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91</v>
      </c>
      <c r="AJ18" s="70"/>
    </row>
    <row r="19" spans="1:36" s="47" customFormat="1" x14ac:dyDescent="0.25">
      <c r="A19" s="46" t="s">
        <v>27</v>
      </c>
      <c r="B19" s="22">
        <f>B18*$B$9</f>
        <v>341.24</v>
      </c>
      <c r="C19" s="22">
        <f t="shared" ref="C19:AG19" si="3">C18*$B$9</f>
        <v>67.350000000000009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408.59000000000003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263</v>
      </c>
      <c r="C22" s="20">
        <f t="shared" ref="C22:AG23" si="5">+C16+C18+C20</f>
        <v>281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544</v>
      </c>
    </row>
    <row r="23" spans="1:36" s="47" customFormat="1" x14ac:dyDescent="0.25">
      <c r="A23" s="48" t="s">
        <v>26</v>
      </c>
      <c r="B23" s="19">
        <f>+B17+B19+B21</f>
        <v>1182.74</v>
      </c>
      <c r="C23" s="19">
        <f t="shared" si="5"/>
        <v>1264.3499999999999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2447.09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26.72</v>
      </c>
      <c r="C40" s="36">
        <v>13.48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40.200000000000003</v>
      </c>
    </row>
    <row r="41" spans="1:34" s="47" customFormat="1" x14ac:dyDescent="0.25">
      <c r="A41" s="46" t="s">
        <v>44</v>
      </c>
      <c r="B41" s="22">
        <f>B40*$B$8</f>
        <v>120.24</v>
      </c>
      <c r="C41" s="22">
        <f t="shared" ref="C41:AG41" si="16">C40*$B$8</f>
        <v>60.660000000000004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180.9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26.72</v>
      </c>
      <c r="C46" s="20">
        <f t="shared" ref="C46:AG47" si="19">+C40+C42+C44</f>
        <v>13.48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40.200000000000003</v>
      </c>
    </row>
    <row r="47" spans="1:34" s="47" customFormat="1" x14ac:dyDescent="0.25">
      <c r="A47" s="48" t="s">
        <v>48</v>
      </c>
      <c r="B47" s="19">
        <f>+B41+B43+B45</f>
        <v>120.24</v>
      </c>
      <c r="C47" s="19">
        <f t="shared" si="19"/>
        <v>60.660000000000004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180.9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1876.8</v>
      </c>
      <c r="C49" s="44">
        <v>1514.37</v>
      </c>
      <c r="D49" s="44">
        <v>1277.0899999999999</v>
      </c>
      <c r="E49" s="44">
        <v>1256.26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5924.52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403.39</v>
      </c>
      <c r="C53" s="44">
        <v>484.17</v>
      </c>
      <c r="D53" s="44">
        <v>231.37</v>
      </c>
      <c r="E53" s="44">
        <v>508.61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1627.54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3749.1699999999996</v>
      </c>
      <c r="C64" s="53">
        <f t="shared" ref="C64:AG64" si="21">+C15+C23+C31+C39+C47+C48+C49+C50+C51+C52+C53+C54+C55+C56+C57+C58+C59+C60+C61+C62+C63</f>
        <v>3480.05</v>
      </c>
      <c r="D64" s="53">
        <f t="shared" si="21"/>
        <v>1658.46</v>
      </c>
      <c r="E64" s="53">
        <f t="shared" si="21"/>
        <v>1971.37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10859.05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3748.3</v>
      </c>
      <c r="C67" s="57">
        <f t="shared" ref="C67:L67" si="23">C12</f>
        <v>3477.55</v>
      </c>
      <c r="D67" s="57">
        <f t="shared" si="23"/>
        <v>1657.98</v>
      </c>
      <c r="E67" s="57">
        <f t="shared" si="23"/>
        <v>1970.33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10854.16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3748.3</v>
      </c>
      <c r="C69" s="59">
        <f t="shared" ref="C69:AG69" si="25">+C67+C68</f>
        <v>3477.55</v>
      </c>
      <c r="D69" s="59">
        <f t="shared" si="25"/>
        <v>1657.98</v>
      </c>
      <c r="E69" s="59">
        <f t="shared" si="25"/>
        <v>1970.33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10854.16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0.86999999999943611</v>
      </c>
      <c r="C70" s="57">
        <f t="shared" si="26"/>
        <v>2.5</v>
      </c>
      <c r="D70" s="57">
        <f t="shared" si="26"/>
        <v>0.48000000000001819</v>
      </c>
      <c r="E70" s="57">
        <f t="shared" si="26"/>
        <v>1.0399999999999636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4.8899999999994179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H49" sqref="AH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>
        <v>4.49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625.4</v>
      </c>
      <c r="C12" s="26">
        <v>1462.96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2088.36</v>
      </c>
      <c r="AI12" s="26">
        <v>2081.42</v>
      </c>
      <c r="AJ12" s="69">
        <f>+AI12-AH12</f>
        <v>-6.9400000000000546</v>
      </c>
    </row>
    <row r="13" spans="1:36" ht="19.5" customHeight="1" x14ac:dyDescent="0.25">
      <c r="A13" s="25" t="s">
        <v>117</v>
      </c>
      <c r="B13" s="26"/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</v>
      </c>
      <c r="AI13" s="26"/>
      <c r="AJ13" s="69">
        <f>+AI13-AH13</f>
        <v>-6</v>
      </c>
    </row>
    <row r="14" spans="1:36" ht="19.5" customHeight="1" x14ac:dyDescent="0.25">
      <c r="A14" s="25" t="s">
        <v>118</v>
      </c>
      <c r="B14" s="26">
        <v>12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15</v>
      </c>
      <c r="C15" s="23">
        <v>27.5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42.5</v>
      </c>
    </row>
    <row r="16" spans="1:36" s="32" customFormat="1" x14ac:dyDescent="0.25">
      <c r="A16" s="30" t="s">
        <v>20</v>
      </c>
      <c r="B16" s="31">
        <v>12</v>
      </c>
      <c r="C16" s="31">
        <v>27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39</v>
      </c>
      <c r="AJ16" s="70"/>
    </row>
    <row r="17" spans="1:36" s="47" customFormat="1" x14ac:dyDescent="0.25">
      <c r="A17" s="46" t="s">
        <v>27</v>
      </c>
      <c r="B17" s="22">
        <f>B16*$B$8</f>
        <v>54</v>
      </c>
      <c r="C17" s="22">
        <f>C16*$B$8</f>
        <v>121.5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175.5</v>
      </c>
    </row>
    <row r="18" spans="1:36" s="32" customFormat="1" x14ac:dyDescent="0.25">
      <c r="A18" s="30" t="s">
        <v>23</v>
      </c>
      <c r="B18" s="33">
        <v>10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10</v>
      </c>
      <c r="AJ18" s="70"/>
    </row>
    <row r="19" spans="1:36" s="47" customFormat="1" x14ac:dyDescent="0.25">
      <c r="A19" s="46" t="s">
        <v>27</v>
      </c>
      <c r="B19" s="22">
        <f>B18*$B$9</f>
        <v>44.900000000000006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44.900000000000006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22</v>
      </c>
      <c r="C22" s="20">
        <f t="shared" ref="C22:AG23" si="5">+C16+C18+C20</f>
        <v>27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49</v>
      </c>
    </row>
    <row r="23" spans="1:36" s="47" customFormat="1" x14ac:dyDescent="0.25">
      <c r="A23" s="48" t="s">
        <v>26</v>
      </c>
      <c r="B23" s="19">
        <f>+B17+B19+B21</f>
        <v>98.9</v>
      </c>
      <c r="C23" s="19">
        <f t="shared" si="5"/>
        <v>121.5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220.4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464.62</v>
      </c>
      <c r="C49" s="44">
        <v>1199.01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1663.63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58.93</v>
      </c>
      <c r="C53" s="44">
        <v>106.59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165.52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24.1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24.1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637.44999999999993</v>
      </c>
      <c r="C64" s="53">
        <f t="shared" ref="C64:AG64" si="21">+C15+C23+C31+C39+C47+C48+C49+C50+C51+C52+C53+C54+C55+C56+C57+C58+C59+C60+C61+C62+C63</f>
        <v>1478.6999999999998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2116.1499999999996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625.4</v>
      </c>
      <c r="C67" s="57">
        <f t="shared" ref="C67:L67" si="23">C12</f>
        <v>1462.96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2088.36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</v>
      </c>
    </row>
    <row r="69" spans="1:34" s="47" customFormat="1" x14ac:dyDescent="0.25">
      <c r="A69" s="58" t="s">
        <v>94</v>
      </c>
      <c r="B69" s="59">
        <f>+B67+B68</f>
        <v>637.4</v>
      </c>
      <c r="C69" s="59">
        <f t="shared" ref="C69:AG69" si="25">+C67+C68</f>
        <v>1468.96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2106.36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4.9999999999954525E-2</v>
      </c>
      <c r="C70" s="57">
        <f t="shared" si="26"/>
        <v>9.7399999999997817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9.7899999999997362</v>
      </c>
    </row>
    <row r="71" spans="1:34" ht="102.75" customHeight="1" x14ac:dyDescent="0.25">
      <c r="A71" s="77" t="s">
        <v>96</v>
      </c>
      <c r="B71" s="14"/>
      <c r="C71" s="14" t="s">
        <v>131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E72" sqref="E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593</v>
      </c>
      <c r="C12" s="26">
        <v>61.32</v>
      </c>
      <c r="D12" s="26">
        <v>4089.92</v>
      </c>
      <c r="E12" s="26">
        <v>862.43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5606.67</v>
      </c>
      <c r="AI12" s="26"/>
      <c r="AJ12" s="69">
        <f>+AI12-AH12</f>
        <v>-5606.67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</v>
      </c>
      <c r="C15" s="23">
        <v>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22</v>
      </c>
    </row>
    <row r="16" spans="1:36" s="32" customFormat="1" x14ac:dyDescent="0.25">
      <c r="A16" s="30" t="s">
        <v>20</v>
      </c>
      <c r="B16" s="31">
        <v>9</v>
      </c>
      <c r="C16" s="31"/>
      <c r="D16" s="31">
        <v>416</v>
      </c>
      <c r="E16" s="31">
        <v>145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570</v>
      </c>
      <c r="AJ16" s="70"/>
    </row>
    <row r="17" spans="1:36" s="47" customFormat="1" x14ac:dyDescent="0.25">
      <c r="A17" s="46" t="s">
        <v>27</v>
      </c>
      <c r="B17" s="22">
        <f>B16*$B$8</f>
        <v>40.410000000000004</v>
      </c>
      <c r="C17" s="22">
        <f>C16*$B$8</f>
        <v>0</v>
      </c>
      <c r="D17" s="22">
        <f t="shared" ref="D17:AG17" si="2">D16*$B$8</f>
        <v>1867.8400000000001</v>
      </c>
      <c r="E17" s="22">
        <f t="shared" si="2"/>
        <v>651.05000000000007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2559.3000000000002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</v>
      </c>
      <c r="C22" s="20">
        <f t="shared" ref="C22:AG23" si="5">+C16+C18+C20</f>
        <v>0</v>
      </c>
      <c r="D22" s="20">
        <f t="shared" si="5"/>
        <v>416</v>
      </c>
      <c r="E22" s="20">
        <f t="shared" si="5"/>
        <v>145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570</v>
      </c>
    </row>
    <row r="23" spans="1:36" s="47" customFormat="1" x14ac:dyDescent="0.25">
      <c r="A23" s="48" t="s">
        <v>26</v>
      </c>
      <c r="B23" s="19">
        <f>+B17+B19+B21</f>
        <v>40.410000000000004</v>
      </c>
      <c r="C23" s="19">
        <f t="shared" si="5"/>
        <v>0</v>
      </c>
      <c r="D23" s="19">
        <f t="shared" si="5"/>
        <v>1867.8400000000001</v>
      </c>
      <c r="E23" s="19">
        <f t="shared" si="5"/>
        <v>651.05000000000007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2559.3000000000002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11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49.39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49.39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11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49.39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49.39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445.06</v>
      </c>
      <c r="C49" s="44">
        <v>54.59</v>
      </c>
      <c r="D49" s="44">
        <v>1873.53</v>
      </c>
      <c r="E49" s="44">
        <v>222.31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2595.4899999999998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20.2</v>
      </c>
      <c r="C53" s="44"/>
      <c r="D53" s="44">
        <v>335.98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356.18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72.63</v>
      </c>
      <c r="C55" s="44"/>
      <c r="D55" s="44">
        <v>35.92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108.55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593.30000000000007</v>
      </c>
      <c r="C64" s="53">
        <f t="shared" ref="C64:AG64" si="21">+C15+C23+C31+C39+C47+C48+C49+C50+C51+C52+C53+C54+C55+C56+C57+C58+C59+C60+C61+C62+C63</f>
        <v>61.59</v>
      </c>
      <c r="D64" s="53">
        <f t="shared" si="21"/>
        <v>4162.66</v>
      </c>
      <c r="E64" s="53">
        <f t="shared" si="21"/>
        <v>873.36000000000013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5690.91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593</v>
      </c>
      <c r="C67" s="57">
        <f t="shared" ref="C67:L67" si="23">C12</f>
        <v>61.32</v>
      </c>
      <c r="D67" s="57">
        <f t="shared" si="23"/>
        <v>4089.92</v>
      </c>
      <c r="E67" s="57">
        <f t="shared" si="23"/>
        <v>862.43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5606.67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593</v>
      </c>
      <c r="C69" s="59">
        <f t="shared" ref="C69:AG69" si="25">+C67+C68</f>
        <v>61.32</v>
      </c>
      <c r="D69" s="59">
        <f t="shared" si="25"/>
        <v>4089.92</v>
      </c>
      <c r="E69" s="59">
        <f t="shared" si="25"/>
        <v>862.43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5606.67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0.30000000000006821</v>
      </c>
      <c r="C70" s="57">
        <f t="shared" si="26"/>
        <v>0.27000000000000313</v>
      </c>
      <c r="D70" s="57">
        <f t="shared" si="26"/>
        <v>72.739999999999782</v>
      </c>
      <c r="E70" s="57">
        <f t="shared" si="26"/>
        <v>10.930000000000177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84.240000000000038</v>
      </c>
    </row>
    <row r="71" spans="1:34" ht="96" customHeight="1" x14ac:dyDescent="0.25">
      <c r="A71" s="77" t="s">
        <v>96</v>
      </c>
      <c r="B71" s="14"/>
      <c r="C71" s="14"/>
      <c r="D71" s="14" t="s">
        <v>132</v>
      </c>
      <c r="E71" s="14" t="s">
        <v>133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>
        <v>4.49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55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1650.44</v>
      </c>
      <c r="C12" s="26">
        <v>2658.25</v>
      </c>
      <c r="D12" s="26">
        <v>3097.44</v>
      </c>
      <c r="E12" s="26">
        <v>2332.04</v>
      </c>
      <c r="F12" s="26">
        <v>3747.25</v>
      </c>
      <c r="G12" s="26">
        <v>4435.3999999999996</v>
      </c>
      <c r="H12" s="26">
        <v>1509.98</v>
      </c>
      <c r="I12" s="26">
        <v>1578.5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21009.3</v>
      </c>
      <c r="AI12" s="26">
        <v>20784.89</v>
      </c>
      <c r="AJ12" s="69">
        <f>+AI12-AH12</f>
        <v>-224.40999999999985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75.5</v>
      </c>
      <c r="C15" s="23">
        <v>191.5</v>
      </c>
      <c r="D15" s="23">
        <v>350.5</v>
      </c>
      <c r="E15" s="23">
        <v>70.5</v>
      </c>
      <c r="F15" s="23">
        <v>183.5</v>
      </c>
      <c r="G15" s="23">
        <v>543</v>
      </c>
      <c r="H15" s="23">
        <v>280.5</v>
      </c>
      <c r="I15" s="23">
        <v>435.9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2130.9</v>
      </c>
    </row>
    <row r="16" spans="1:36" s="32" customFormat="1" x14ac:dyDescent="0.25">
      <c r="A16" s="30" t="s">
        <v>20</v>
      </c>
      <c r="B16" s="31">
        <v>92</v>
      </c>
      <c r="C16" s="31">
        <v>344</v>
      </c>
      <c r="D16" s="31">
        <v>322</v>
      </c>
      <c r="E16" s="31">
        <v>215</v>
      </c>
      <c r="F16" s="31">
        <v>205</v>
      </c>
      <c r="G16" s="31">
        <v>382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1560</v>
      </c>
      <c r="AJ16" s="70"/>
    </row>
    <row r="17" spans="1:36" s="47" customFormat="1" x14ac:dyDescent="0.25">
      <c r="A17" s="46" t="s">
        <v>27</v>
      </c>
      <c r="B17" s="22">
        <f>B16*$B$8</f>
        <v>414</v>
      </c>
      <c r="C17" s="22">
        <f>C16*$B$8</f>
        <v>1548</v>
      </c>
      <c r="D17" s="22">
        <f t="shared" ref="D17:AG17" si="2">D16*$B$8</f>
        <v>1449</v>
      </c>
      <c r="E17" s="22">
        <f t="shared" si="2"/>
        <v>967.5</v>
      </c>
      <c r="F17" s="22">
        <f t="shared" si="2"/>
        <v>922.5</v>
      </c>
      <c r="G17" s="22">
        <f t="shared" si="2"/>
        <v>1719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7020</v>
      </c>
    </row>
    <row r="18" spans="1:36" s="32" customFormat="1" x14ac:dyDescent="0.25">
      <c r="A18" s="30" t="s">
        <v>23</v>
      </c>
      <c r="B18" s="33">
        <v>70</v>
      </c>
      <c r="C18" s="33"/>
      <c r="D18" s="33"/>
      <c r="E18" s="33">
        <v>5</v>
      </c>
      <c r="F18" s="33">
        <v>131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206</v>
      </c>
      <c r="AJ18" s="70"/>
    </row>
    <row r="19" spans="1:36" s="47" customFormat="1" x14ac:dyDescent="0.25">
      <c r="A19" s="46" t="s">
        <v>27</v>
      </c>
      <c r="B19" s="22">
        <f>B18*$B$9</f>
        <v>314.3</v>
      </c>
      <c r="C19" s="22">
        <f t="shared" ref="C19:AG19" si="3">C18*$B$9</f>
        <v>0</v>
      </c>
      <c r="D19" s="22">
        <f t="shared" si="3"/>
        <v>0</v>
      </c>
      <c r="E19" s="22">
        <f t="shared" si="3"/>
        <v>22.450000000000003</v>
      </c>
      <c r="F19" s="22">
        <f t="shared" si="3"/>
        <v>588.19000000000005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924.94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162</v>
      </c>
      <c r="C22" s="20">
        <f t="shared" ref="C22:AG23" si="5">+C16+C18+C20</f>
        <v>344</v>
      </c>
      <c r="D22" s="20">
        <f t="shared" si="5"/>
        <v>322</v>
      </c>
      <c r="E22" s="20">
        <f t="shared" si="5"/>
        <v>220</v>
      </c>
      <c r="F22" s="20">
        <f t="shared" si="5"/>
        <v>336</v>
      </c>
      <c r="G22" s="20">
        <f t="shared" si="5"/>
        <v>382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1766</v>
      </c>
    </row>
    <row r="23" spans="1:36" s="47" customFormat="1" x14ac:dyDescent="0.25">
      <c r="A23" s="48" t="s">
        <v>26</v>
      </c>
      <c r="B23" s="19">
        <f>+B17+B19+B21</f>
        <v>728.3</v>
      </c>
      <c r="C23" s="19">
        <f t="shared" si="5"/>
        <v>1548</v>
      </c>
      <c r="D23" s="19">
        <f t="shared" si="5"/>
        <v>1449</v>
      </c>
      <c r="E23" s="19">
        <f t="shared" si="5"/>
        <v>989.95</v>
      </c>
      <c r="F23" s="19">
        <f t="shared" si="5"/>
        <v>1510.69</v>
      </c>
      <c r="G23" s="19">
        <f t="shared" si="5"/>
        <v>1719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7944.9400000000005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527.9</v>
      </c>
      <c r="C49" s="44">
        <v>741.44</v>
      </c>
      <c r="D49" s="44"/>
      <c r="E49" s="44"/>
      <c r="F49" s="44"/>
      <c r="G49" s="44"/>
      <c r="H49" s="44">
        <v>1171.92</v>
      </c>
      <c r="I49" s="44">
        <v>1146.3900000000001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3587.6500000000005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1105.26</v>
      </c>
      <c r="E52" s="44">
        <v>1161.4100000000001</v>
      </c>
      <c r="F52" s="44">
        <v>1870.78</v>
      </c>
      <c r="G52" s="44">
        <v>1766.83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5904.28</v>
      </c>
    </row>
    <row r="53" spans="1:34" x14ac:dyDescent="0.25">
      <c r="A53" s="17" t="s">
        <v>18</v>
      </c>
      <c r="B53" s="44">
        <v>299.18</v>
      </c>
      <c r="C53" s="44">
        <v>181.72</v>
      </c>
      <c r="D53" s="44">
        <v>195.62</v>
      </c>
      <c r="E53" s="44">
        <v>113.8</v>
      </c>
      <c r="F53" s="44">
        <v>184.42</v>
      </c>
      <c r="G53" s="44">
        <v>410.99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1385.73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20.79</v>
      </c>
      <c r="C55" s="44"/>
      <c r="D55" s="44"/>
      <c r="E55" s="44"/>
      <c r="F55" s="44"/>
      <c r="G55" s="44"/>
      <c r="H55" s="44">
        <v>58.29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79.08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1651.6699999999998</v>
      </c>
      <c r="C64" s="53">
        <f t="shared" ref="C64:AG64" si="21">+C15+C23+C31+C39+C47+C48+C49+C50+C51+C52+C53+C54+C55+C56+C57+C58+C59+C60+C61+C62+C63</f>
        <v>2662.66</v>
      </c>
      <c r="D64" s="53">
        <f t="shared" si="21"/>
        <v>3100.38</v>
      </c>
      <c r="E64" s="53">
        <f t="shared" si="21"/>
        <v>2335.6600000000003</v>
      </c>
      <c r="F64" s="53">
        <f t="shared" si="21"/>
        <v>3749.3900000000003</v>
      </c>
      <c r="G64" s="53">
        <f t="shared" si="21"/>
        <v>4439.82</v>
      </c>
      <c r="H64" s="53">
        <f t="shared" si="21"/>
        <v>1510.71</v>
      </c>
      <c r="I64" s="53">
        <f t="shared" si="21"/>
        <v>1582.29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21032.58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2 D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1650.44</v>
      </c>
      <c r="C67" s="57">
        <f t="shared" ref="C67:L67" si="23">C12</f>
        <v>2658.25</v>
      </c>
      <c r="D67" s="57">
        <f t="shared" si="23"/>
        <v>3097.44</v>
      </c>
      <c r="E67" s="57">
        <f t="shared" si="23"/>
        <v>2332.04</v>
      </c>
      <c r="F67" s="57">
        <f t="shared" si="23"/>
        <v>3747.25</v>
      </c>
      <c r="G67" s="57">
        <f t="shared" si="23"/>
        <v>4435.3999999999996</v>
      </c>
      <c r="H67" s="57">
        <f t="shared" si="23"/>
        <v>1509.98</v>
      </c>
      <c r="I67" s="57">
        <f t="shared" si="23"/>
        <v>1578.5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21009.3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1650.44</v>
      </c>
      <c r="C69" s="59">
        <f t="shared" ref="C69:AG69" si="25">+C67+C68</f>
        <v>2658.25</v>
      </c>
      <c r="D69" s="59">
        <f t="shared" si="25"/>
        <v>3097.44</v>
      </c>
      <c r="E69" s="59">
        <f t="shared" si="25"/>
        <v>2332.04</v>
      </c>
      <c r="F69" s="59">
        <f t="shared" si="25"/>
        <v>3747.25</v>
      </c>
      <c r="G69" s="59">
        <f t="shared" si="25"/>
        <v>4435.3999999999996</v>
      </c>
      <c r="H69" s="59">
        <f t="shared" si="25"/>
        <v>1509.98</v>
      </c>
      <c r="I69" s="59">
        <f t="shared" si="25"/>
        <v>1578.5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21009.3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1.2299999999997908</v>
      </c>
      <c r="C70" s="57">
        <f t="shared" si="26"/>
        <v>4.4099999999998545</v>
      </c>
      <c r="D70" s="57">
        <f t="shared" si="26"/>
        <v>2.9400000000000546</v>
      </c>
      <c r="E70" s="57">
        <f t="shared" si="26"/>
        <v>3.6200000000003456</v>
      </c>
      <c r="F70" s="57">
        <f t="shared" si="26"/>
        <v>2.1400000000003274</v>
      </c>
      <c r="G70" s="57">
        <f t="shared" si="26"/>
        <v>4.4200000000000728</v>
      </c>
      <c r="H70" s="57">
        <f t="shared" si="26"/>
        <v>0.73000000000001819</v>
      </c>
      <c r="I70" s="57">
        <f t="shared" si="26"/>
        <v>3.7899999999999636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23.280000000000427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2022-05-04T13:03:04Z</dcterms:modified>
</cp:coreProperties>
</file>