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E47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AH23" i="149" s="1"/>
  <c r="F11" i="145" s="1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AC64" i="150"/>
  <c r="AC70" i="150" s="1"/>
  <c r="U64" i="150"/>
  <c r="U70" i="150" s="1"/>
  <c r="M64" i="150"/>
  <c r="M70" i="150" s="1"/>
  <c r="E64" i="150"/>
  <c r="E70" i="150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69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AD64" i="40" s="1"/>
  <c r="AD70" i="40" s="1"/>
  <c r="Z47" i="40"/>
  <c r="AG39" i="40"/>
  <c r="AC39" i="40"/>
  <c r="Y39" i="40"/>
  <c r="Z23" i="40"/>
  <c r="Z64" i="40" s="1"/>
  <c r="V47" i="40"/>
  <c r="AF47" i="40"/>
  <c r="X47" i="40"/>
  <c r="V23" i="40"/>
  <c r="AD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L69" i="40" s="1"/>
  <c r="C69" i="40"/>
  <c r="B68" i="40"/>
  <c r="C17" i="40"/>
  <c r="H69" i="40" l="1"/>
  <c r="D69" i="40"/>
  <c r="Y64" i="40"/>
  <c r="Y70" i="40" s="1"/>
  <c r="Q39" i="40"/>
  <c r="M39" i="40"/>
  <c r="AG64" i="40"/>
  <c r="AG70" i="40" s="1"/>
  <c r="X64" i="40"/>
  <c r="X70" i="40" s="1"/>
  <c r="AF64" i="40"/>
  <c r="AF70" i="40" s="1"/>
  <c r="AE64" i="40"/>
  <c r="AE70" i="40" s="1"/>
  <c r="P47" i="40"/>
  <c r="O39" i="40"/>
  <c r="Z70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s="1"/>
  <c r="M70" i="40" s="1"/>
  <c r="O64" i="40" l="1"/>
  <c r="O70" i="40" s="1"/>
  <c r="S64" i="40"/>
  <c r="S70" i="40" s="1"/>
  <c r="R64" i="40"/>
  <c r="R70" i="40" s="1"/>
  <c r="P64" i="40"/>
  <c r="P70" i="40" s="1"/>
  <c r="AH69" i="40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E47" i="40" s="1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B38" i="40"/>
  <c r="L39" i="40" l="1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<sst xmlns="http://schemas.openxmlformats.org/spreadsheetml/2006/main" count="746" uniqueCount="134">
  <si>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</si>
  <si>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</si>
  <si>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</si>
  <si>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</si>
  <si>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</si>
  <si>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</si>
  <si>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</si>
  <si>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</si>
  <si>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</si>
  <si>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</si>
  <si>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</si>
  <si>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</si>
  <si>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</si>
  <si>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</si>
  <si>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</si>
  <si>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</si>
  <si>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</si>
  <si>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</si>
  <si>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</si>
  <si>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</si>
  <si>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</si>
  <si>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</si>
  <si>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</si>
  <si>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</si>
  <si>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</si>
  <si>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</si>
  <si>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</si>
  <si>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</si>
  <si>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</si>
  <si>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</si>
  <si>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</si>
  <si>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</si>
  <si>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</si>
  <si>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</si>
  <si>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</si>
  <si>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</si>
  <si>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</si>
  <si>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</si>
  <si>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</si>
  <si>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</si>
  <si>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</si>
  <si>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</si>
  <si>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</si>
  <si>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</si>
  <si>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</si>
  <si>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</si>
  <si>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</si>
  <si>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</si>
  <si>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</si>
  <si>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</si>
  <si>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</si>
  <si>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</si>
  <si>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</si>
  <si>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</si>
  <si>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</si>
  <si>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</si>
  <si>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</si>
  <si>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</si>
  <si>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</si>
  <si>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</si>
  <si>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</si>
  <si>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</si>
  <si>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</si>
  <si>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</si>
  <si>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</si>
  <si>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</si>
  <si>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</si>
  <si>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</si>
  <si>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</si>
  <si>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</si>
  <si>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</si>
  <si>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</si>
  <si>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</si>
  <si>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</si>
  <si>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</si>
  <si>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</si>
  <si>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</si>
  <si>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</si>
  <si>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</si>
  <si>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</si>
  <si>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</si>
  <si>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</si>
  <si>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</si>
  <si>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</si>
  <si>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</si>
  <si>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</si>
  <si>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</si>
  <si>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</si>
  <si>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</si>
  <si>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</si>
  <si>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</si>
  <si>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</si>
  <si>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</si>
  <si>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</si>
  <si>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</si>
  <si>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</si>
  <si>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</si>
  <si>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</si>
  <si>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</si>
  <si>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</si>
  <si>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</si>
  <si>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</si>
  <si>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</si>
  <si>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</si>
  <si>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</si>
  <si>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</si>
  <si>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</si>
  <si>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</si>
  <si>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</si>
  <si>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</si>
  <si>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</si>
  <si>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</si>
  <si>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</si>
  <si>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</si>
  <si>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</si>
  <si>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</si>
  <si>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</si>
  <si>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</si>
  <si>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</si>
  <si>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</si>
  <si>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</si>
  <si>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DEB.BANCAMIGA</t>
  </si>
  <si>
    <t>CRED.BANCAMIGA</t>
  </si>
  <si>
    <t>R/F  28.00</t>
  </si>
  <si>
    <t>PERIODICO 3.00BS.</t>
  </si>
  <si>
    <t>R/F 41.00</t>
  </si>
  <si>
    <t>R/F 20.00</t>
  </si>
  <si>
    <t>13.50F/C</t>
  </si>
  <si>
    <t>29.50F/C</t>
  </si>
  <si>
    <t>27.00F/C</t>
  </si>
  <si>
    <t>33.50F/C</t>
  </si>
  <si>
    <t>8.50F/C</t>
  </si>
  <si>
    <t>9.30F/C</t>
  </si>
  <si>
    <t>11.30F/C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</si>
</sst>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39549.15</v>
      </c>
      <c r="C2" s="43">
        <f>MODELO!AH12</f>
        <v>19061.61</v>
      </c>
      <c r="D2" s="43">
        <f>EXQUISITECES!AH12</f>
        <v>7099.1899999999987</v>
      </c>
      <c r="E2" s="43">
        <f>HOYADA!AH12</f>
        <v>1677.49</v>
      </c>
      <c r="F2" s="43">
        <f>FARMASTOP!AH12</f>
        <v>2089.29</v>
      </c>
      <c r="G2" s="43">
        <f>BOCAS!AH12</f>
        <v>1468.1</v>
      </c>
      <c r="H2" s="43">
        <f>LAGUNETICA!AH12</f>
        <v>0</v>
      </c>
      <c r="I2" s="43">
        <f>SANANTONIO!AH12</f>
        <v>0</v>
      </c>
      <c r="J2" s="43">
        <f>SUM(B2:I2)</f>
        <v>70944.83</v>
      </c>
    </row>
    <row r="3" spans="1:10" x14ac:dyDescent="0.25">
      <c r="A3" s="46" t="s">
        <v>0</v>
      </c>
      <c r="B3" s="43">
        <f>AUTOMERCADO!AH15</f>
        <v>295.85000000000002</v>
      </c>
      <c r="C3" s="43">
        <f>MODELO!AH15</f>
        <v>658.55</v>
      </c>
      <c r="D3" s="43">
        <f>EXQUISITECES!AH15</f>
        <v>215.2</v>
      </c>
      <c r="E3" s="43">
        <f>HOYADA!AH15</f>
        <v>561</v>
      </c>
      <c r="F3" s="43">
        <f>FARMASTOP!AH15</f>
        <v>3.5</v>
      </c>
      <c r="G3" s="43">
        <f>BOCAS!AH15</f>
        <v>10.5</v>
      </c>
      <c r="H3" s="43">
        <f>LAGUNETICA!AH15</f>
        <v>0</v>
      </c>
      <c r="I3" s="43">
        <f>SANANTONIO!AH15</f>
        <v>0</v>
      </c>
      <c r="J3" s="43">
        <f t="shared" ref="J3:J52" si="0">SUM(B3:I3)</f>
        <v>1744.6</v>
      </c>
    </row>
    <row r="4" spans="1:10" x14ac:dyDescent="0.25">
      <c r="A4" s="73" t="s">
        <v>20</v>
      </c>
      <c r="B4" s="43">
        <f>AUTOMERCADO!AH16</f>
        <v>3378</v>
      </c>
      <c r="C4" s="43">
        <f>MODELO!AH16</f>
        <v>1672</v>
      </c>
      <c r="D4" s="43">
        <f>EXQUISITECES!AH16</f>
        <v>664</v>
      </c>
      <c r="E4" s="43">
        <f>HOYADA!AH16</f>
        <v>426</v>
      </c>
      <c r="F4" s="43">
        <f>FARMASTOP!AH16</f>
        <v>107</v>
      </c>
      <c r="G4" s="43">
        <f>BOCAS!AH16</f>
        <v>160</v>
      </c>
      <c r="H4" s="43">
        <f>LAGUNETICA!AH16</f>
        <v>0</v>
      </c>
      <c r="I4" s="43">
        <f>SANANTONIO!AH16</f>
        <v>0</v>
      </c>
      <c r="J4" s="43">
        <f t="shared" si="0"/>
        <v>6407</v>
      </c>
    </row>
    <row r="5" spans="1:10" x14ac:dyDescent="0.25">
      <c r="A5" s="46" t="s">
        <v>27</v>
      </c>
      <c r="B5" s="43">
        <f>AUTOMERCADO!AH17</f>
        <v>14930.76</v>
      </c>
      <c r="C5" s="43">
        <f>MODELO!AH17</f>
        <v>7390.24</v>
      </c>
      <c r="D5" s="43">
        <f>EXQUISITECES!AH17</f>
        <v>2934.88</v>
      </c>
      <c r="E5" s="43">
        <f>HOYADA!AH17</f>
        <v>1882.92</v>
      </c>
      <c r="F5" s="43">
        <f>FARMASTOP!AH17</f>
        <v>472.94</v>
      </c>
      <c r="G5" s="43">
        <f>BOCAS!AH17</f>
        <v>699.2</v>
      </c>
      <c r="H5" s="43">
        <f>LAGUNETICA!AH17</f>
        <v>0</v>
      </c>
      <c r="I5" s="43">
        <f>SANANTONIO!AH17</f>
        <v>0</v>
      </c>
      <c r="J5" s="43">
        <f t="shared" si="0"/>
        <v>28310.940000000002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3378</v>
      </c>
      <c r="C10" s="43">
        <f>MODELO!AH22</f>
        <v>1672</v>
      </c>
      <c r="D10" s="43">
        <f>EXQUISITECES!AH22</f>
        <v>664</v>
      </c>
      <c r="E10" s="43">
        <f>HOYADA!AH22</f>
        <v>426</v>
      </c>
      <c r="F10" s="43">
        <f>FARMASTOP!AH22</f>
        <v>107</v>
      </c>
      <c r="G10" s="43">
        <f>BOCAS!AH22</f>
        <v>160</v>
      </c>
      <c r="H10" s="43">
        <f>LAGUNETICA!AH22</f>
        <v>0</v>
      </c>
      <c r="I10" s="43">
        <f>SANANTONIO!AH22</f>
        <v>0</v>
      </c>
      <c r="J10" s="43">
        <f t="shared" si="0"/>
        <v>6407</v>
      </c>
    </row>
    <row r="11" spans="1:10" x14ac:dyDescent="0.25">
      <c r="A11" s="48" t="s">
        <v>26</v>
      </c>
      <c r="B11" s="43">
        <f>AUTOMERCADO!AH23</f>
        <v>14930.76</v>
      </c>
      <c r="C11" s="43">
        <f>MODELO!AH23</f>
        <v>7390.24</v>
      </c>
      <c r="D11" s="43">
        <f>EXQUISITECES!AH23</f>
        <v>2934.88</v>
      </c>
      <c r="E11" s="43">
        <f>HOYADA!AH23</f>
        <v>1882.92</v>
      </c>
      <c r="F11" s="43">
        <f>FARMASTOP!AH23</f>
        <v>472.94</v>
      </c>
      <c r="G11" s="43">
        <f>BOCAS!AH23</f>
        <v>699.2</v>
      </c>
      <c r="H11" s="43">
        <f>LAGUNETICA!AH23</f>
        <v>0</v>
      </c>
      <c r="I11" s="43">
        <f>SANANTONIO!AH23</f>
        <v>0</v>
      </c>
      <c r="J11" s="43">
        <f t="shared" si="0"/>
        <v>28310.940000000002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463.88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463.88</v>
      </c>
    </row>
    <row r="21" spans="1:10" x14ac:dyDescent="0.25">
      <c r="A21" s="46" t="s">
        <v>35</v>
      </c>
      <c r="B21" s="43">
        <f>AUTOMERCADO!AH33</f>
        <v>2050.3495999999996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2050.3495999999996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463.88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463.88</v>
      </c>
    </row>
    <row r="27" spans="1:10" x14ac:dyDescent="0.25">
      <c r="A27" s="48" t="s">
        <v>42</v>
      </c>
      <c r="B27" s="43">
        <f>AUTOMERCADO!AH39</f>
        <v>2050.3495999999996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2050.3495999999996</v>
      </c>
    </row>
    <row r="28" spans="1:10" x14ac:dyDescent="0.25">
      <c r="A28" s="46" t="s">
        <v>43</v>
      </c>
      <c r="B28" s="43">
        <f>AUTOMERCADO!AH40</f>
        <v>472.84000000000003</v>
      </c>
      <c r="C28" s="43">
        <f>MODELO!AH40</f>
        <v>0</v>
      </c>
      <c r="D28" s="43">
        <f>EXQUISITECES!AH40</f>
        <v>19.600000000000001</v>
      </c>
      <c r="E28" s="43">
        <f>HOYADA!AH40</f>
        <v>46.05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538.49</v>
      </c>
    </row>
    <row r="29" spans="1:10" x14ac:dyDescent="0.25">
      <c r="A29" s="46" t="s">
        <v>44</v>
      </c>
      <c r="B29" s="43">
        <f>AUTOMERCADO!AH41</f>
        <v>2089.9528</v>
      </c>
      <c r="C29" s="43">
        <f>MODELO!AH41</f>
        <v>0</v>
      </c>
      <c r="D29" s="43">
        <f>EXQUISITECES!AH41</f>
        <v>86.632000000000005</v>
      </c>
      <c r="E29" s="43">
        <f>HOYADA!AH41</f>
        <v>203.541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2380.1258000000003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472.84000000000003</v>
      </c>
      <c r="C34" s="43">
        <f>MODELO!AH46</f>
        <v>0</v>
      </c>
      <c r="D34" s="43">
        <f>EXQUISITECES!AH46</f>
        <v>19.600000000000001</v>
      </c>
      <c r="E34" s="43">
        <f>HOYADA!AH46</f>
        <v>46.05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538.49</v>
      </c>
    </row>
    <row r="35" spans="1:10" x14ac:dyDescent="0.25">
      <c r="A35" s="48" t="s">
        <v>48</v>
      </c>
      <c r="B35" s="43">
        <f>AUTOMERCADO!AH47</f>
        <v>2089.9528</v>
      </c>
      <c r="C35" s="43">
        <f>MODELO!AH47</f>
        <v>0</v>
      </c>
      <c r="D35" s="43">
        <f>EXQUISITECES!AH47</f>
        <v>86.632000000000005</v>
      </c>
      <c r="E35" s="43">
        <f>HOYADA!AH47</f>
        <v>203.541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2380.1258000000003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15851.630000000001</v>
      </c>
      <c r="C37" s="43">
        <f>MODELO!AH49</f>
        <v>7116.7000000000007</v>
      </c>
      <c r="D37" s="43">
        <f>EXQUISITECES!AH49</f>
        <v>3008.15</v>
      </c>
      <c r="E37" s="43">
        <f>HOYADA!AH49</f>
        <v>2076.37</v>
      </c>
      <c r="F37" s="43">
        <f>FARMASTOP!AH49</f>
        <v>1262.31</v>
      </c>
      <c r="G37" s="43">
        <f>BOCAS!AH49</f>
        <v>740.1</v>
      </c>
      <c r="H37" s="43">
        <f>LAGUNETICA!AH49</f>
        <v>0</v>
      </c>
      <c r="I37" s="43">
        <f>SANANTONIO!AH49</f>
        <v>0</v>
      </c>
      <c r="J37" s="43">
        <f t="shared" si="0"/>
        <v>30055.260000000002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347.33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347.33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868.19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868.19</v>
      </c>
    </row>
    <row r="41" spans="1:10" x14ac:dyDescent="0.25">
      <c r="A41" s="74" t="s">
        <v>18</v>
      </c>
      <c r="B41" s="43">
        <f>AUTOMERCADO!AH53</f>
        <v>2703.61</v>
      </c>
      <c r="C41" s="43">
        <f>MODELO!AH53</f>
        <v>2403.65</v>
      </c>
      <c r="D41" s="43">
        <f>EXQUISITECES!AH53</f>
        <v>851.01</v>
      </c>
      <c r="E41" s="43">
        <f>HOYADA!AH53</f>
        <v>1572.07</v>
      </c>
      <c r="F41" s="43">
        <f>FARMASTOP!AH53</f>
        <v>257.23</v>
      </c>
      <c r="G41" s="43">
        <f>BOCAS!AH53</f>
        <v>17.27</v>
      </c>
      <c r="H41" s="43">
        <f>LAGUNETICA!AH53</f>
        <v>0</v>
      </c>
      <c r="I41" s="43">
        <f>SANANTONIO!AH53</f>
        <v>0</v>
      </c>
      <c r="J41" s="43">
        <f t="shared" si="0"/>
        <v>7804.84</v>
      </c>
    </row>
    <row r="42" spans="1:10" x14ac:dyDescent="0.25">
      <c r="A42" s="74" t="s">
        <v>114</v>
      </c>
      <c r="B42" s="43">
        <f>AUTOMERCADO!AH54</f>
        <v>57.78</v>
      </c>
      <c r="C42" s="43">
        <f>MODELO!AH54</f>
        <v>78.290000000000006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136.07</v>
      </c>
    </row>
    <row r="43" spans="1:10" x14ac:dyDescent="0.25">
      <c r="A43" s="74" t="s">
        <v>52</v>
      </c>
      <c r="B43" s="43">
        <f>AUTOMERCADO!AH55</f>
        <v>1722.33</v>
      </c>
      <c r="C43" s="43">
        <f>MODELO!AH55</f>
        <v>319.01</v>
      </c>
      <c r="D43" s="43">
        <f>EXQUISITECES!AH55</f>
        <v>41.74</v>
      </c>
      <c r="E43" s="43">
        <f>HOYADA!AH55</f>
        <v>46.96</v>
      </c>
      <c r="F43" s="43">
        <f>FARMASTOP!AH55</f>
        <v>141.02000000000001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2271.06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39702.2624</v>
      </c>
      <c r="C52" s="75">
        <f>MODELO!AH64</f>
        <v>19181.96</v>
      </c>
      <c r="D52" s="75">
        <f>EXQUISITECES!AH64</f>
        <v>7137.6120000000001</v>
      </c>
      <c r="E52" s="75">
        <f>HOYADA!AH64</f>
        <v>6342.8609999999999</v>
      </c>
      <c r="F52" s="75">
        <f>FARMASTOP!AH64</f>
        <v>2137</v>
      </c>
      <c r="G52" s="75">
        <f>BOCAS!AH64</f>
        <v>1467.07</v>
      </c>
      <c r="H52" s="75">
        <f>LAGUNETICA!AH64</f>
        <v>0</v>
      </c>
      <c r="I52" s="75">
        <f>SANANTONIO!AH64</f>
        <v>0</v>
      </c>
      <c r="J52" s="75">
        <f t="shared" si="0"/>
        <v>75968.765400000004</v>
      </c>
    </row>
    <row r="53" spans="1:10" x14ac:dyDescent="0.25">
      <c r="A53" s="56" t="s">
        <v>3</v>
      </c>
      <c r="B53" s="43">
        <f>B2</f>
        <v>39549.15</v>
      </c>
      <c r="C53" s="43">
        <f t="shared" ref="C53:I53" si="1">C2</f>
        <v>19061.61</v>
      </c>
      <c r="D53" s="43">
        <f t="shared" si="1"/>
        <v>7099.1899999999987</v>
      </c>
      <c r="E53" s="43">
        <f t="shared" si="1"/>
        <v>1677.49</v>
      </c>
      <c r="F53" s="43">
        <f t="shared" si="1"/>
        <v>2089.29</v>
      </c>
      <c r="G53" s="43">
        <f t="shared" si="1"/>
        <v>1468.1</v>
      </c>
      <c r="H53" s="43">
        <f t="shared" si="1"/>
        <v>0</v>
      </c>
      <c r="I53" s="43">
        <f t="shared" si="1"/>
        <v>0</v>
      </c>
      <c r="J53" s="43">
        <f>J2</f>
        <v>70944.83</v>
      </c>
    </row>
    <row r="54" spans="1:10" x14ac:dyDescent="0.25">
      <c r="A54" s="58" t="s">
        <v>95</v>
      </c>
      <c r="B54" s="43">
        <f>+B52-B53</f>
        <v>153.11239999999816</v>
      </c>
      <c r="C54" s="43">
        <f t="shared" ref="C54:I54" si="2">+C52-C53</f>
        <v>120.34999999999854</v>
      </c>
      <c r="D54" s="43">
        <f t="shared" si="2"/>
        <v>38.42200000000139</v>
      </c>
      <c r="E54" s="43">
        <f t="shared" si="2"/>
        <v>4665.3710000000001</v>
      </c>
      <c r="F54" s="43">
        <f t="shared" si="2"/>
        <v>47.710000000000036</v>
      </c>
      <c r="G54" s="43">
        <f t="shared" si="2"/>
        <v>-1.0299999999999727</v>
      </c>
      <c r="H54" s="43">
        <f t="shared" si="2"/>
        <v>0</v>
      </c>
      <c r="I54" s="43">
        <f t="shared" si="2"/>
        <v>0</v>
      </c>
      <c r="J54" s="43">
        <f>+J52-J53</f>
        <v>5023.9354000000021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110" zoomScaleNormal="110"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C66" sqref="C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60</v>
      </c>
      <c r="E11" s="5" t="s">
        <v>61</v>
      </c>
      <c r="F11" s="5" t="s">
        <v>63</v>
      </c>
      <c r="G11" s="5" t="s">
        <v>55</v>
      </c>
      <c r="H11" s="5" t="s">
        <v>75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943.7</v>
      </c>
      <c r="C12" s="26">
        <v>3858.18</v>
      </c>
      <c r="D12" s="26">
        <v>432.15</v>
      </c>
      <c r="E12" s="26">
        <v>61.17</v>
      </c>
      <c r="F12" s="26">
        <v>986.61</v>
      </c>
      <c r="G12" s="26">
        <v>3403.17</v>
      </c>
      <c r="H12" s="26">
        <v>150.13</v>
      </c>
      <c r="I12" s="26">
        <v>3753.77</v>
      </c>
      <c r="J12" s="26">
        <v>2971.84</v>
      </c>
      <c r="K12" s="26">
        <v>2611.19</v>
      </c>
      <c r="L12" s="26">
        <v>3812.22</v>
      </c>
      <c r="M12" s="26">
        <v>3109.34</v>
      </c>
      <c r="N12" s="26">
        <v>3945.45</v>
      </c>
      <c r="O12" s="26">
        <v>4886.71</v>
      </c>
      <c r="P12" s="26">
        <v>2989.22</v>
      </c>
      <c r="Q12" s="26">
        <v>833.88</v>
      </c>
      <c r="R12" s="26">
        <v>800.42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39549.15</v>
      </c>
      <c r="AI12" s="26">
        <v>39549.14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</v>
      </c>
      <c r="C15" s="23">
        <v>120.55</v>
      </c>
      <c r="D15" s="23">
        <v>30.6</v>
      </c>
      <c r="E15" s="23"/>
      <c r="F15" s="23"/>
      <c r="G15" s="23"/>
      <c r="H15" s="23">
        <v>8</v>
      </c>
      <c r="I15" s="23">
        <v>1</v>
      </c>
      <c r="J15" s="23"/>
      <c r="K15" s="23">
        <v>33.200000000000003</v>
      </c>
      <c r="L15" s="23">
        <v>2</v>
      </c>
      <c r="M15" s="23"/>
      <c r="N15" s="23"/>
      <c r="O15" s="23">
        <v>12</v>
      </c>
      <c r="P15" s="23"/>
      <c r="Q15" s="23"/>
      <c r="R15" s="23">
        <v>86.5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295.85000000000002</v>
      </c>
    </row>
    <row r="16" spans="1:36" s="32" customFormat="1" x14ac:dyDescent="0.25">
      <c r="A16" s="30" t="s">
        <v>20</v>
      </c>
      <c r="B16" s="31">
        <v>179</v>
      </c>
      <c r="C16" s="31">
        <v>259</v>
      </c>
      <c r="D16" s="31">
        <v>22</v>
      </c>
      <c r="E16" s="31">
        <v>11</v>
      </c>
      <c r="F16" s="31">
        <v>148</v>
      </c>
      <c r="G16" s="31">
        <v>312</v>
      </c>
      <c r="H16" s="31">
        <v>5</v>
      </c>
      <c r="I16" s="31">
        <v>283</v>
      </c>
      <c r="J16" s="31">
        <v>217</v>
      </c>
      <c r="K16" s="31">
        <v>132</v>
      </c>
      <c r="L16" s="31">
        <v>443</v>
      </c>
      <c r="M16" s="31">
        <v>401</v>
      </c>
      <c r="N16" s="31">
        <v>221</v>
      </c>
      <c r="O16" s="31">
        <v>394</v>
      </c>
      <c r="P16" s="31">
        <v>252</v>
      </c>
      <c r="Q16" s="31">
        <v>54</v>
      </c>
      <c r="R16" s="31">
        <v>45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3378</v>
      </c>
      <c r="AJ16" s="70"/>
    </row>
    <row r="17" spans="1:36" s="47" customFormat="1" x14ac:dyDescent="0.25">
      <c r="A17" s="46" t="s">
        <v>27</v>
      </c>
      <c r="B17" s="22">
        <f>B16*$B$8</f>
        <v>791.18</v>
      </c>
      <c r="C17" s="22">
        <f>C16*$B$8</f>
        <v>1144.78</v>
      </c>
      <c r="D17" s="22">
        <f t="shared" ref="D17:L17" si="2">D16*$B$8</f>
        <v>97.24</v>
      </c>
      <c r="E17" s="22">
        <f t="shared" si="2"/>
        <v>48.62</v>
      </c>
      <c r="F17" s="22">
        <f t="shared" si="2"/>
        <v>654.16</v>
      </c>
      <c r="G17" s="22">
        <f t="shared" si="2"/>
        <v>1379.04</v>
      </c>
      <c r="H17" s="22">
        <f t="shared" si="2"/>
        <v>22.1</v>
      </c>
      <c r="I17" s="22">
        <f t="shared" si="2"/>
        <v>1250.8599999999999</v>
      </c>
      <c r="J17" s="22">
        <f t="shared" si="2"/>
        <v>959.14</v>
      </c>
      <c r="K17" s="22">
        <f t="shared" si="2"/>
        <v>583.43999999999994</v>
      </c>
      <c r="L17" s="22">
        <f t="shared" si="2"/>
        <v>1958.06</v>
      </c>
      <c r="M17" s="22">
        <f t="shared" ref="M17:R17" si="3">M16*$B$8</f>
        <v>1772.42</v>
      </c>
      <c r="N17" s="22">
        <f t="shared" si="3"/>
        <v>976.81999999999994</v>
      </c>
      <c r="O17" s="22">
        <f t="shared" si="3"/>
        <v>1741.48</v>
      </c>
      <c r="P17" s="22">
        <f t="shared" si="3"/>
        <v>1113.8399999999999</v>
      </c>
      <c r="Q17" s="22">
        <f t="shared" si="3"/>
        <v>238.68</v>
      </c>
      <c r="R17" s="22">
        <f t="shared" si="3"/>
        <v>198.9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14930.76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179</v>
      </c>
      <c r="C22" s="20">
        <f t="shared" ref="C22:L22" si="11">+C16+C18+C20</f>
        <v>259</v>
      </c>
      <c r="D22" s="20">
        <f t="shared" si="11"/>
        <v>22</v>
      </c>
      <c r="E22" s="20">
        <f t="shared" si="11"/>
        <v>11</v>
      </c>
      <c r="F22" s="20">
        <f t="shared" si="11"/>
        <v>148</v>
      </c>
      <c r="G22" s="20">
        <f t="shared" si="11"/>
        <v>312</v>
      </c>
      <c r="H22" s="20">
        <f t="shared" si="11"/>
        <v>5</v>
      </c>
      <c r="I22" s="20">
        <f t="shared" si="11"/>
        <v>283</v>
      </c>
      <c r="J22" s="20">
        <f t="shared" si="11"/>
        <v>217</v>
      </c>
      <c r="K22" s="20">
        <f t="shared" si="11"/>
        <v>132</v>
      </c>
      <c r="L22" s="20">
        <f t="shared" si="11"/>
        <v>443</v>
      </c>
      <c r="M22" s="20">
        <f t="shared" ref="M22:S22" si="12">+M16+M18+M20</f>
        <v>401</v>
      </c>
      <c r="N22" s="20">
        <f t="shared" si="12"/>
        <v>221</v>
      </c>
      <c r="O22" s="20">
        <f t="shared" si="12"/>
        <v>394</v>
      </c>
      <c r="P22" s="20">
        <f t="shared" si="12"/>
        <v>252</v>
      </c>
      <c r="Q22" s="20">
        <f t="shared" si="12"/>
        <v>54</v>
      </c>
      <c r="R22" s="20">
        <f t="shared" si="12"/>
        <v>45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3378</v>
      </c>
    </row>
    <row r="23" spans="1:36" s="47" customFormat="1" x14ac:dyDescent="0.25">
      <c r="A23" s="48" t="s">
        <v>26</v>
      </c>
      <c r="B23" s="19">
        <f>+B17+B19+B21</f>
        <v>791.18</v>
      </c>
      <c r="C23" s="19">
        <f t="shared" ref="C23:L23" si="14">+C17+C19+C21</f>
        <v>1144.78</v>
      </c>
      <c r="D23" s="19">
        <f t="shared" si="14"/>
        <v>97.24</v>
      </c>
      <c r="E23" s="19">
        <f t="shared" si="14"/>
        <v>48.62</v>
      </c>
      <c r="F23" s="19">
        <f t="shared" si="14"/>
        <v>654.16</v>
      </c>
      <c r="G23" s="19">
        <f t="shared" si="14"/>
        <v>1379.04</v>
      </c>
      <c r="H23" s="19">
        <f t="shared" si="14"/>
        <v>22.1</v>
      </c>
      <c r="I23" s="19">
        <f t="shared" si="14"/>
        <v>1250.8599999999999</v>
      </c>
      <c r="J23" s="19">
        <f t="shared" si="14"/>
        <v>959.14</v>
      </c>
      <c r="K23" s="19">
        <f t="shared" si="14"/>
        <v>583.43999999999994</v>
      </c>
      <c r="L23" s="19">
        <f t="shared" si="14"/>
        <v>1958.06</v>
      </c>
      <c r="M23" s="19">
        <f t="shared" ref="M23:S23" si="15">+M17+M19+M21</f>
        <v>1772.42</v>
      </c>
      <c r="N23" s="19">
        <f t="shared" si="15"/>
        <v>976.81999999999994</v>
      </c>
      <c r="O23" s="19">
        <f t="shared" si="15"/>
        <v>1741.48</v>
      </c>
      <c r="P23" s="19">
        <f t="shared" si="15"/>
        <v>1113.8399999999999</v>
      </c>
      <c r="Q23" s="19">
        <f t="shared" si="15"/>
        <v>238.68</v>
      </c>
      <c r="R23" s="19">
        <f t="shared" si="15"/>
        <v>198.9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14930.76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40</v>
      </c>
      <c r="J32" s="36">
        <v>62</v>
      </c>
      <c r="K32" s="36"/>
      <c r="L32" s="36">
        <v>174.46</v>
      </c>
      <c r="M32" s="37">
        <v>127.77</v>
      </c>
      <c r="N32" s="37">
        <v>59.65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463.88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176.8</v>
      </c>
      <c r="J33" s="22">
        <f t="shared" si="30"/>
        <v>274.04000000000002</v>
      </c>
      <c r="K33" s="22">
        <f t="shared" si="30"/>
        <v>0</v>
      </c>
      <c r="L33" s="22">
        <f t="shared" si="30"/>
        <v>771.11320000000001</v>
      </c>
      <c r="M33" s="22">
        <f t="shared" ref="M33:R33" si="31">M32*$B$8</f>
        <v>564.74339999999995</v>
      </c>
      <c r="N33" s="22">
        <f t="shared" si="31"/>
        <v>263.65299999999996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2050.3495999999996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40</v>
      </c>
      <c r="J38" s="20">
        <f t="shared" si="39"/>
        <v>62</v>
      </c>
      <c r="K38" s="20">
        <f t="shared" si="39"/>
        <v>0</v>
      </c>
      <c r="L38" s="20">
        <f t="shared" si="39"/>
        <v>174.46</v>
      </c>
      <c r="M38" s="20">
        <f t="shared" ref="M38:S38" si="40">+M32+M34+M36</f>
        <v>127.77</v>
      </c>
      <c r="N38" s="20">
        <f t="shared" si="40"/>
        <v>59.65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463.88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176.8</v>
      </c>
      <c r="J39" s="19">
        <f t="shared" si="42"/>
        <v>274.04000000000002</v>
      </c>
      <c r="K39" s="19">
        <f t="shared" si="42"/>
        <v>0</v>
      </c>
      <c r="L39" s="19">
        <f t="shared" si="42"/>
        <v>771.11320000000001</v>
      </c>
      <c r="M39" s="19">
        <f t="shared" ref="M39:S39" si="43">+M33+M35+M37</f>
        <v>564.74339999999995</v>
      </c>
      <c r="N39" s="19">
        <f t="shared" si="43"/>
        <v>263.65299999999996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2050.3495999999996</v>
      </c>
    </row>
    <row r="40" spans="1:34" x14ac:dyDescent="0.25">
      <c r="A40" s="13" t="s">
        <v>43</v>
      </c>
      <c r="B40" s="36"/>
      <c r="C40" s="36">
        <v>74.010000000000005</v>
      </c>
      <c r="D40" s="36"/>
      <c r="E40" s="36"/>
      <c r="F40" s="36"/>
      <c r="G40" s="36">
        <v>134.22</v>
      </c>
      <c r="H40" s="36"/>
      <c r="I40" s="36">
        <v>89.38</v>
      </c>
      <c r="J40" s="36"/>
      <c r="K40" s="36"/>
      <c r="L40" s="36"/>
      <c r="M40" s="36"/>
      <c r="N40" s="36">
        <v>23.29</v>
      </c>
      <c r="O40" s="36">
        <v>15.5</v>
      </c>
      <c r="P40" s="36">
        <v>136.44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472.84000000000003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327.12420000000003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593.25239999999997</v>
      </c>
      <c r="H41" s="22">
        <f t="shared" si="45"/>
        <v>0</v>
      </c>
      <c r="I41" s="22">
        <f t="shared" si="45"/>
        <v>395.05959999999999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102.9418</v>
      </c>
      <c r="O41" s="22">
        <f t="shared" si="46"/>
        <v>68.510000000000005</v>
      </c>
      <c r="P41" s="22">
        <f t="shared" si="46"/>
        <v>603.06479999999999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2089.9528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74.010000000000005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134.22</v>
      </c>
      <c r="H46" s="20">
        <f t="shared" si="54"/>
        <v>0</v>
      </c>
      <c r="I46" s="20">
        <f t="shared" si="54"/>
        <v>89.38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23.29</v>
      </c>
      <c r="O46" s="20">
        <f t="shared" si="55"/>
        <v>15.5</v>
      </c>
      <c r="P46" s="20">
        <f t="shared" si="55"/>
        <v>136.44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472.84000000000003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327.12420000000003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593.25239999999997</v>
      </c>
      <c r="H47" s="19">
        <f t="shared" si="57"/>
        <v>0</v>
      </c>
      <c r="I47" s="19">
        <f t="shared" si="57"/>
        <v>395.05959999999999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102.9418</v>
      </c>
      <c r="O47" s="19">
        <f t="shared" si="58"/>
        <v>68.510000000000005</v>
      </c>
      <c r="P47" s="19">
        <f t="shared" si="58"/>
        <v>603.06479999999999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2089.9528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111.07</v>
      </c>
      <c r="C49" s="44">
        <v>1345.81</v>
      </c>
      <c r="D49" s="44">
        <v>304.25</v>
      </c>
      <c r="E49" s="44">
        <v>14.48</v>
      </c>
      <c r="F49" s="44">
        <v>209.6</v>
      </c>
      <c r="G49" s="44">
        <v>1198.6199999999999</v>
      </c>
      <c r="H49" s="44">
        <v>120.45</v>
      </c>
      <c r="I49" s="44">
        <v>1526.02</v>
      </c>
      <c r="J49" s="44">
        <v>1511.1</v>
      </c>
      <c r="K49" s="44">
        <v>1534.26</v>
      </c>
      <c r="L49" s="44">
        <v>1083.42</v>
      </c>
      <c r="M49" s="45">
        <v>755.96</v>
      </c>
      <c r="N49" s="45">
        <v>1399.96</v>
      </c>
      <c r="O49" s="45">
        <v>2357.3000000000002</v>
      </c>
      <c r="P49" s="45">
        <v>1281.8800000000001</v>
      </c>
      <c r="Q49" s="45">
        <v>605.25</v>
      </c>
      <c r="R49" s="45">
        <v>492.2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15851.630000000001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4.3600000000000003</v>
      </c>
      <c r="C53" s="44">
        <v>400.46</v>
      </c>
      <c r="D53" s="44"/>
      <c r="E53" s="44"/>
      <c r="F53" s="44"/>
      <c r="G53" s="44">
        <v>135.66</v>
      </c>
      <c r="H53" s="44"/>
      <c r="I53" s="44">
        <v>386.42</v>
      </c>
      <c r="J53" s="44">
        <v>262.94</v>
      </c>
      <c r="K53" s="44">
        <v>461.2</v>
      </c>
      <c r="L53" s="44"/>
      <c r="M53" s="45"/>
      <c r="N53" s="45">
        <v>408.93</v>
      </c>
      <c r="O53" s="45">
        <v>625.30999999999995</v>
      </c>
      <c r="P53" s="45"/>
      <c r="Q53" s="45"/>
      <c r="R53" s="45">
        <v>18.329999999999998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2703.61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57.78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57.78</v>
      </c>
    </row>
    <row r="55" spans="1:34" x14ac:dyDescent="0.25">
      <c r="A55" s="17" t="s">
        <v>52</v>
      </c>
      <c r="B55" s="44">
        <v>35.15</v>
      </c>
      <c r="C55" s="44">
        <v>521.88</v>
      </c>
      <c r="D55" s="44"/>
      <c r="E55" s="44"/>
      <c r="F55" s="44">
        <v>130.88</v>
      </c>
      <c r="G55" s="44">
        <v>53.58</v>
      </c>
      <c r="H55" s="44"/>
      <c r="I55" s="44">
        <v>18.59</v>
      </c>
      <c r="J55" s="44"/>
      <c r="K55" s="44"/>
      <c r="L55" s="44"/>
      <c r="M55" s="45">
        <v>44.53</v>
      </c>
      <c r="N55" s="45">
        <v>827.22</v>
      </c>
      <c r="O55" s="45">
        <v>83.06</v>
      </c>
      <c r="P55" s="45"/>
      <c r="Q55" s="45"/>
      <c r="R55" s="45">
        <v>7.44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1722.33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943.76</v>
      </c>
      <c r="C64" s="53">
        <f t="shared" ref="C64:AG64" si="61">+C15+C23+C31+C39+C47+C48+C49+C50+C51+C52+C53+C54+C55+C56+C57+C58+C59+C60+C61+C62+C63</f>
        <v>3860.6041999999998</v>
      </c>
      <c r="D64" s="53">
        <f t="shared" si="61"/>
        <v>432.09000000000003</v>
      </c>
      <c r="E64" s="53">
        <f t="shared" si="61"/>
        <v>63.099999999999994</v>
      </c>
      <c r="F64" s="53">
        <f t="shared" si="61"/>
        <v>994.64</v>
      </c>
      <c r="G64" s="53">
        <f t="shared" si="61"/>
        <v>3417.9323999999997</v>
      </c>
      <c r="H64" s="53">
        <f t="shared" si="61"/>
        <v>150.55000000000001</v>
      </c>
      <c r="I64" s="53">
        <f t="shared" si="61"/>
        <v>3754.7496000000001</v>
      </c>
      <c r="J64" s="53">
        <f t="shared" si="61"/>
        <v>3007.22</v>
      </c>
      <c r="K64" s="53">
        <f t="shared" si="61"/>
        <v>2612.1</v>
      </c>
      <c r="L64" s="53">
        <f t="shared" si="61"/>
        <v>3814.5932000000003</v>
      </c>
      <c r="M64" s="53">
        <f t="shared" si="61"/>
        <v>3137.6534000000001</v>
      </c>
      <c r="N64" s="53">
        <f t="shared" si="61"/>
        <v>3979.5248000000001</v>
      </c>
      <c r="O64" s="53">
        <f t="shared" si="61"/>
        <v>4887.6600000000008</v>
      </c>
      <c r="P64" s="53">
        <f t="shared" si="61"/>
        <v>2998.7847999999999</v>
      </c>
      <c r="Q64" s="53">
        <f t="shared" si="61"/>
        <v>843.93000000000006</v>
      </c>
      <c r="R64" s="53">
        <f t="shared" si="61"/>
        <v>803.37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39702.2624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N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2 D</v>
      </c>
      <c r="H66" s="55" t="str">
        <f t="shared" si="62"/>
        <v>CAJA 12 D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943.7</v>
      </c>
      <c r="C67" s="57">
        <f t="shared" ref="C67:L67" si="63">C12</f>
        <v>3858.18</v>
      </c>
      <c r="D67" s="57">
        <f t="shared" si="63"/>
        <v>432.15</v>
      </c>
      <c r="E67" s="57">
        <f t="shared" si="63"/>
        <v>61.17</v>
      </c>
      <c r="F67" s="57">
        <f t="shared" si="63"/>
        <v>986.61</v>
      </c>
      <c r="G67" s="57">
        <f t="shared" si="63"/>
        <v>3403.17</v>
      </c>
      <c r="H67" s="57">
        <f t="shared" si="63"/>
        <v>150.13</v>
      </c>
      <c r="I67" s="57">
        <f t="shared" si="63"/>
        <v>3753.77</v>
      </c>
      <c r="J67" s="57">
        <f t="shared" si="63"/>
        <v>2971.84</v>
      </c>
      <c r="K67" s="57">
        <f t="shared" si="63"/>
        <v>2611.19</v>
      </c>
      <c r="L67" s="57">
        <f t="shared" si="63"/>
        <v>3812.22</v>
      </c>
      <c r="M67" s="57">
        <f t="shared" ref="M67:AG67" si="64">M12</f>
        <v>3109.34</v>
      </c>
      <c r="N67" s="57">
        <f t="shared" si="64"/>
        <v>3945.45</v>
      </c>
      <c r="O67" s="57">
        <f t="shared" si="64"/>
        <v>4886.71</v>
      </c>
      <c r="P67" s="57">
        <f t="shared" si="64"/>
        <v>2989.22</v>
      </c>
      <c r="Q67" s="57">
        <f t="shared" si="64"/>
        <v>833.88</v>
      </c>
      <c r="R67" s="57">
        <f t="shared" si="64"/>
        <v>800.42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39549.15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943.7</v>
      </c>
      <c r="C69" s="59">
        <f t="shared" ref="C69:L69" si="67">+C67+C68</f>
        <v>3858.18</v>
      </c>
      <c r="D69" s="59">
        <f t="shared" si="67"/>
        <v>432.15</v>
      </c>
      <c r="E69" s="59">
        <f t="shared" si="67"/>
        <v>61.17</v>
      </c>
      <c r="F69" s="59">
        <f t="shared" si="67"/>
        <v>986.61</v>
      </c>
      <c r="G69" s="59">
        <f t="shared" si="67"/>
        <v>3403.17</v>
      </c>
      <c r="H69" s="59">
        <f t="shared" si="67"/>
        <v>150.13</v>
      </c>
      <c r="I69" s="59">
        <f t="shared" si="67"/>
        <v>3753.77</v>
      </c>
      <c r="J69" s="59">
        <f t="shared" si="67"/>
        <v>2971.84</v>
      </c>
      <c r="K69" s="59">
        <f t="shared" si="67"/>
        <v>2611.19</v>
      </c>
      <c r="L69" s="59">
        <f t="shared" si="67"/>
        <v>3812.22</v>
      </c>
      <c r="M69" s="59">
        <f t="shared" ref="M69:AG69" si="68">+M67+M68</f>
        <v>3109.34</v>
      </c>
      <c r="N69" s="59">
        <f t="shared" si="68"/>
        <v>3945.45</v>
      </c>
      <c r="O69" s="59">
        <f t="shared" si="68"/>
        <v>4886.71</v>
      </c>
      <c r="P69" s="59">
        <f t="shared" si="68"/>
        <v>2989.22</v>
      </c>
      <c r="Q69" s="59">
        <f t="shared" si="68"/>
        <v>833.88</v>
      </c>
      <c r="R69" s="59">
        <f t="shared" si="68"/>
        <v>800.42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39549.15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5.999999999994543E-2</v>
      </c>
      <c r="C70" s="57">
        <f t="shared" si="69"/>
        <v>2.424199999999928</v>
      </c>
      <c r="D70" s="57">
        <f t="shared" si="69"/>
        <v>-5.999999999994543E-2</v>
      </c>
      <c r="E70" s="57">
        <f t="shared" si="69"/>
        <v>1.9299999999999926</v>
      </c>
      <c r="F70" s="57">
        <f t="shared" si="69"/>
        <v>8.0299999999999727</v>
      </c>
      <c r="G70" s="57">
        <f t="shared" si="69"/>
        <v>14.762399999999616</v>
      </c>
      <c r="H70" s="57">
        <f t="shared" si="69"/>
        <v>0.42000000000001592</v>
      </c>
      <c r="I70" s="57">
        <f t="shared" si="69"/>
        <v>0.9796000000001186</v>
      </c>
      <c r="J70" s="57">
        <f t="shared" si="69"/>
        <v>35.379999999999654</v>
      </c>
      <c r="K70" s="57">
        <f t="shared" si="69"/>
        <v>0.90999999999985448</v>
      </c>
      <c r="L70" s="57">
        <f t="shared" si="69"/>
        <v>2.3732000000004518</v>
      </c>
      <c r="M70" s="57">
        <f t="shared" ref="M70:AG70" si="70">+M64-M69</f>
        <v>28.313400000000001</v>
      </c>
      <c r="N70" s="57">
        <f t="shared" si="70"/>
        <v>34.074800000000323</v>
      </c>
      <c r="O70" s="57">
        <f t="shared" si="70"/>
        <v>0.9500000000007276</v>
      </c>
      <c r="P70" s="57">
        <f t="shared" si="70"/>
        <v>9.5648000000001048</v>
      </c>
      <c r="Q70" s="57">
        <f t="shared" si="70"/>
        <v>10.050000000000068</v>
      </c>
      <c r="R70" s="57">
        <f t="shared" si="70"/>
        <v>2.9500000000000455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153.11240000000089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 t="s">
        <v>128</v>
      </c>
      <c r="K71" s="14"/>
      <c r="L71" s="14"/>
      <c r="M71" s="29" t="s">
        <v>129</v>
      </c>
      <c r="N71" s="29" t="s">
        <v>130</v>
      </c>
      <c r="O71" s="29"/>
      <c r="P71" s="29" t="s">
        <v>131</v>
      </c>
      <c r="Q71" s="29" t="s">
        <v>132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1326.38</v>
      </c>
      <c r="C12" s="26">
        <v>1546.03</v>
      </c>
      <c r="D12" s="26">
        <v>1364.05</v>
      </c>
      <c r="E12" s="26">
        <v>104.93</v>
      </c>
      <c r="F12" s="26">
        <v>648.9</v>
      </c>
      <c r="G12" s="26">
        <v>949.15</v>
      </c>
      <c r="H12" s="26">
        <v>2274.13</v>
      </c>
      <c r="I12" s="26">
        <v>2675.86</v>
      </c>
      <c r="J12" s="26">
        <v>2342.79</v>
      </c>
      <c r="K12" s="26">
        <v>2410.1799999999998</v>
      </c>
      <c r="L12" s="26">
        <v>1708.95</v>
      </c>
      <c r="M12" s="26">
        <v>1710.26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19061.61</v>
      </c>
      <c r="AI12" s="26">
        <v>19061.61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9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9</v>
      </c>
      <c r="AI14" s="26"/>
      <c r="AJ14" s="69">
        <f>+AI14-AH14</f>
        <v>-9</v>
      </c>
    </row>
    <row r="15" spans="1:36" x14ac:dyDescent="0.25">
      <c r="A15" s="13" t="s">
        <v>0</v>
      </c>
      <c r="B15" s="23">
        <v>0</v>
      </c>
      <c r="C15" s="23">
        <v>323</v>
      </c>
      <c r="D15" s="23">
        <v>122.55</v>
      </c>
      <c r="E15" s="23">
        <v>0</v>
      </c>
      <c r="F15" s="23">
        <v>49.5</v>
      </c>
      <c r="G15" s="23">
        <v>10</v>
      </c>
      <c r="H15" s="23">
        <v>9.5</v>
      </c>
      <c r="I15" s="23">
        <v>86</v>
      </c>
      <c r="J15" s="23"/>
      <c r="K15" s="23">
        <v>54</v>
      </c>
      <c r="L15" s="23">
        <v>4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658.55</v>
      </c>
    </row>
    <row r="16" spans="1:36" s="32" customFormat="1" x14ac:dyDescent="0.25">
      <c r="A16" s="30" t="s">
        <v>20</v>
      </c>
      <c r="B16" s="31">
        <v>66</v>
      </c>
      <c r="C16" s="31">
        <v>101</v>
      </c>
      <c r="D16" s="31">
        <v>74</v>
      </c>
      <c r="E16" s="31">
        <v>0</v>
      </c>
      <c r="F16" s="31">
        <v>65</v>
      </c>
      <c r="G16" s="31">
        <v>90</v>
      </c>
      <c r="H16" s="31">
        <v>253</v>
      </c>
      <c r="I16" s="31">
        <v>241</v>
      </c>
      <c r="J16" s="31">
        <v>176</v>
      </c>
      <c r="K16" s="31">
        <v>202</v>
      </c>
      <c r="L16" s="31">
        <v>233</v>
      </c>
      <c r="M16" s="31">
        <v>171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1672</v>
      </c>
      <c r="AJ16" s="70"/>
    </row>
    <row r="17" spans="1:36" s="47" customFormat="1" x14ac:dyDescent="0.25">
      <c r="A17" s="46" t="s">
        <v>27</v>
      </c>
      <c r="B17" s="22">
        <f>B16*$B$8</f>
        <v>291.71999999999997</v>
      </c>
      <c r="C17" s="22">
        <f>C16*$B$8</f>
        <v>446.42</v>
      </c>
      <c r="D17" s="22">
        <f t="shared" ref="D17:AG17" si="2">D16*$B$8</f>
        <v>327.08</v>
      </c>
      <c r="E17" s="22">
        <f t="shared" si="2"/>
        <v>0</v>
      </c>
      <c r="F17" s="22">
        <f t="shared" si="2"/>
        <v>287.3</v>
      </c>
      <c r="G17" s="22">
        <f t="shared" si="2"/>
        <v>397.8</v>
      </c>
      <c r="H17" s="22">
        <f t="shared" si="2"/>
        <v>1118.26</v>
      </c>
      <c r="I17" s="22">
        <f t="shared" si="2"/>
        <v>1065.22</v>
      </c>
      <c r="J17" s="22">
        <f t="shared" si="2"/>
        <v>777.92</v>
      </c>
      <c r="K17" s="22">
        <f t="shared" si="2"/>
        <v>892.84</v>
      </c>
      <c r="L17" s="22">
        <f t="shared" si="2"/>
        <v>1029.8599999999999</v>
      </c>
      <c r="M17" s="22">
        <f t="shared" si="2"/>
        <v>755.81999999999994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7390.24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101</v>
      </c>
      <c r="D22" s="20">
        <f t="shared" si="5"/>
        <v>74</v>
      </c>
      <c r="E22" s="20">
        <f t="shared" si="5"/>
        <v>0</v>
      </c>
      <c r="F22" s="20">
        <f t="shared" si="5"/>
        <v>65</v>
      </c>
      <c r="G22" s="20">
        <f t="shared" si="5"/>
        <v>90</v>
      </c>
      <c r="H22" s="20">
        <f t="shared" si="5"/>
        <v>253</v>
      </c>
      <c r="I22" s="20">
        <f t="shared" si="5"/>
        <v>241</v>
      </c>
      <c r="J22" s="20">
        <f t="shared" si="5"/>
        <v>176</v>
      </c>
      <c r="K22" s="20">
        <f t="shared" si="5"/>
        <v>202</v>
      </c>
      <c r="L22" s="20">
        <f t="shared" si="5"/>
        <v>233</v>
      </c>
      <c r="M22" s="20">
        <f t="shared" si="5"/>
        <v>171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1672</v>
      </c>
    </row>
    <row r="23" spans="1:36" s="47" customFormat="1" x14ac:dyDescent="0.25">
      <c r="A23" s="48" t="s">
        <v>26</v>
      </c>
      <c r="B23" s="19">
        <f>+B17+B19+B21</f>
        <v>291.71999999999997</v>
      </c>
      <c r="C23" s="19">
        <f t="shared" si="5"/>
        <v>446.42</v>
      </c>
      <c r="D23" s="19">
        <f t="shared" si="5"/>
        <v>327.08</v>
      </c>
      <c r="E23" s="19">
        <f t="shared" si="5"/>
        <v>0</v>
      </c>
      <c r="F23" s="19">
        <f t="shared" si="5"/>
        <v>287.3</v>
      </c>
      <c r="G23" s="19">
        <f t="shared" si="5"/>
        <v>397.8</v>
      </c>
      <c r="H23" s="19">
        <f t="shared" si="5"/>
        <v>1118.26</v>
      </c>
      <c r="I23" s="19">
        <f t="shared" si="5"/>
        <v>1065.22</v>
      </c>
      <c r="J23" s="19">
        <f t="shared" si="5"/>
        <v>777.92</v>
      </c>
      <c r="K23" s="19">
        <f t="shared" si="5"/>
        <v>892.84</v>
      </c>
      <c r="L23" s="19">
        <f t="shared" si="5"/>
        <v>1029.8599999999999</v>
      </c>
      <c r="M23" s="19">
        <f t="shared" si="5"/>
        <v>755.81999999999994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7390.24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747.34</v>
      </c>
      <c r="C49" s="44">
        <v>560.61</v>
      </c>
      <c r="D49" s="44">
        <v>370.11</v>
      </c>
      <c r="E49" s="44">
        <v>94.1</v>
      </c>
      <c r="F49" s="44">
        <v>301.06</v>
      </c>
      <c r="G49" s="44">
        <v>444.49</v>
      </c>
      <c r="H49" s="44">
        <v>815.01</v>
      </c>
      <c r="I49" s="44">
        <v>677.74</v>
      </c>
      <c r="J49" s="44">
        <v>846.95</v>
      </c>
      <c r="K49" s="44">
        <v>1248.44</v>
      </c>
      <c r="L49" s="44">
        <v>493.42</v>
      </c>
      <c r="M49" s="45">
        <v>517.42999999999995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7116.7000000000007</v>
      </c>
    </row>
    <row r="50" spans="1:34" x14ac:dyDescent="0.25">
      <c r="A50" s="17" t="s">
        <v>1</v>
      </c>
      <c r="B50" s="44"/>
      <c r="C50" s="44"/>
      <c r="D50" s="44">
        <v>163.38</v>
      </c>
      <c r="E50" s="44"/>
      <c r="F50" s="44"/>
      <c r="G50" s="44"/>
      <c r="H50" s="44"/>
      <c r="I50" s="44"/>
      <c r="J50" s="44"/>
      <c r="K50" s="44"/>
      <c r="L50" s="44">
        <v>183.95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347.33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16.2</v>
      </c>
      <c r="C52" s="44">
        <v>103.21</v>
      </c>
      <c r="D52" s="44"/>
      <c r="E52" s="44"/>
      <c r="F52" s="44"/>
      <c r="G52" s="44"/>
      <c r="H52" s="44">
        <v>159.16999999999999</v>
      </c>
      <c r="I52" s="44">
        <v>589.61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868.19</v>
      </c>
    </row>
    <row r="53" spans="1:34" x14ac:dyDescent="0.25">
      <c r="A53" s="17" t="s">
        <v>18</v>
      </c>
      <c r="B53" s="44">
        <v>300.31</v>
      </c>
      <c r="C53" s="44">
        <v>86.89</v>
      </c>
      <c r="D53" s="44">
        <v>280.18</v>
      </c>
      <c r="E53" s="44">
        <v>10.83</v>
      </c>
      <c r="F53" s="44">
        <v>0</v>
      </c>
      <c r="G53" s="44">
        <v>91.6</v>
      </c>
      <c r="H53" s="44">
        <v>149.59</v>
      </c>
      <c r="I53" s="44">
        <v>183.5</v>
      </c>
      <c r="J53" s="44">
        <v>689.14</v>
      </c>
      <c r="K53" s="44">
        <v>209.02</v>
      </c>
      <c r="L53" s="44"/>
      <c r="M53" s="45">
        <v>402.59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2403.65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11.05</v>
      </c>
      <c r="H54" s="44"/>
      <c r="I54" s="44"/>
      <c r="J54" s="44"/>
      <c r="K54" s="44">
        <v>8.93</v>
      </c>
      <c r="L54" s="44"/>
      <c r="M54" s="45">
        <v>58.31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78.290000000000006</v>
      </c>
    </row>
    <row r="55" spans="1:34" x14ac:dyDescent="0.25">
      <c r="A55" s="17" t="s">
        <v>52</v>
      </c>
      <c r="B55" s="44">
        <v>7.76</v>
      </c>
      <c r="C55" s="44">
        <v>28.86</v>
      </c>
      <c r="D55" s="44">
        <v>103.08</v>
      </c>
      <c r="E55" s="44">
        <v>0</v>
      </c>
      <c r="F55" s="44">
        <v>13.06</v>
      </c>
      <c r="G55" s="44"/>
      <c r="H55" s="44">
        <v>19.95</v>
      </c>
      <c r="I55" s="44">
        <v>76.489999999999995</v>
      </c>
      <c r="J55" s="44">
        <v>69.81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319.01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1363.33</v>
      </c>
      <c r="C64" s="53">
        <f t="shared" ref="C64:AG64" si="21">+C15+C23+C31+C39+C47+C48+C49+C50+C51+C52+C53+C54+C55+C56+C57+C58+C59+C60+C61+C62+C63</f>
        <v>1548.9900000000002</v>
      </c>
      <c r="D64" s="53">
        <f t="shared" si="21"/>
        <v>1366.3799999999999</v>
      </c>
      <c r="E64" s="53">
        <f t="shared" si="21"/>
        <v>104.92999999999999</v>
      </c>
      <c r="F64" s="53">
        <f t="shared" si="21"/>
        <v>650.91999999999996</v>
      </c>
      <c r="G64" s="53">
        <f t="shared" si="21"/>
        <v>954.93999999999994</v>
      </c>
      <c r="H64" s="53">
        <f t="shared" si="21"/>
        <v>2271.48</v>
      </c>
      <c r="I64" s="53">
        <f t="shared" si="21"/>
        <v>2678.56</v>
      </c>
      <c r="J64" s="53">
        <f t="shared" si="21"/>
        <v>2383.8199999999997</v>
      </c>
      <c r="K64" s="53">
        <f t="shared" si="21"/>
        <v>2413.23</v>
      </c>
      <c r="L64" s="53">
        <f t="shared" si="21"/>
        <v>1711.23</v>
      </c>
      <c r="M64" s="53">
        <f t="shared" si="21"/>
        <v>1734.1499999999999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19181.96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1326.38</v>
      </c>
      <c r="C67" s="57">
        <f t="shared" ref="C67:L67" si="23">C12</f>
        <v>1546.03</v>
      </c>
      <c r="D67" s="57">
        <f t="shared" si="23"/>
        <v>1364.05</v>
      </c>
      <c r="E67" s="57">
        <f t="shared" si="23"/>
        <v>104.93</v>
      </c>
      <c r="F67" s="57">
        <f t="shared" si="23"/>
        <v>648.9</v>
      </c>
      <c r="G67" s="57">
        <f t="shared" si="23"/>
        <v>949.15</v>
      </c>
      <c r="H67" s="57">
        <f t="shared" si="23"/>
        <v>2274.13</v>
      </c>
      <c r="I67" s="57">
        <f t="shared" si="23"/>
        <v>2675.86</v>
      </c>
      <c r="J67" s="57">
        <f t="shared" si="23"/>
        <v>2342.79</v>
      </c>
      <c r="K67" s="57">
        <f t="shared" si="23"/>
        <v>2410.1799999999998</v>
      </c>
      <c r="L67" s="57">
        <f t="shared" si="23"/>
        <v>1708.95</v>
      </c>
      <c r="M67" s="57">
        <f t="shared" si="22"/>
        <v>1710.26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19061.61</v>
      </c>
    </row>
    <row r="68" spans="1:34" s="47" customFormat="1" x14ac:dyDescent="0.25">
      <c r="A68" s="58" t="s">
        <v>93</v>
      </c>
      <c r="B68" s="59">
        <f t="shared" ref="B68:AG68" si="24">+B13+B14</f>
        <v>9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</v>
      </c>
    </row>
    <row r="69" spans="1:34" s="47" customFormat="1" x14ac:dyDescent="0.25">
      <c r="A69" s="58" t="s">
        <v>94</v>
      </c>
      <c r="B69" s="59">
        <f>+B67+B68</f>
        <v>1335.38</v>
      </c>
      <c r="C69" s="59">
        <f t="shared" ref="C69:AG69" si="25">+C67+C68</f>
        <v>1546.03</v>
      </c>
      <c r="D69" s="59">
        <f t="shared" si="25"/>
        <v>1364.05</v>
      </c>
      <c r="E69" s="59">
        <f t="shared" si="25"/>
        <v>104.93</v>
      </c>
      <c r="F69" s="59">
        <f t="shared" si="25"/>
        <v>648.9</v>
      </c>
      <c r="G69" s="59">
        <f t="shared" si="25"/>
        <v>949.15</v>
      </c>
      <c r="H69" s="59">
        <f t="shared" si="25"/>
        <v>2274.13</v>
      </c>
      <c r="I69" s="59">
        <f t="shared" si="25"/>
        <v>2675.86</v>
      </c>
      <c r="J69" s="59">
        <f t="shared" si="25"/>
        <v>2342.79</v>
      </c>
      <c r="K69" s="59">
        <f t="shared" si="25"/>
        <v>2410.1799999999998</v>
      </c>
      <c r="L69" s="59">
        <f t="shared" si="25"/>
        <v>1708.95</v>
      </c>
      <c r="M69" s="59">
        <f t="shared" si="25"/>
        <v>1710.26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19070.61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27.949999999999818</v>
      </c>
      <c r="C70" s="57">
        <f t="shared" si="26"/>
        <v>2.9600000000002638</v>
      </c>
      <c r="D70" s="57">
        <f t="shared" si="26"/>
        <v>2.3299999999999272</v>
      </c>
      <c r="E70" s="57">
        <f t="shared" si="26"/>
        <v>0</v>
      </c>
      <c r="F70" s="57">
        <f t="shared" si="26"/>
        <v>2.0199999999999818</v>
      </c>
      <c r="G70" s="57">
        <f t="shared" si="26"/>
        <v>5.7899999999999636</v>
      </c>
      <c r="H70" s="57">
        <f t="shared" si="26"/>
        <v>-2.6500000000000909</v>
      </c>
      <c r="I70" s="57">
        <f t="shared" si="26"/>
        <v>2.6999999999998181</v>
      </c>
      <c r="J70" s="57">
        <f t="shared" si="26"/>
        <v>41.029999999999745</v>
      </c>
      <c r="K70" s="57">
        <f t="shared" si="26"/>
        <v>3.0500000000001819</v>
      </c>
      <c r="L70" s="57">
        <f t="shared" si="26"/>
        <v>2.2799999999999727</v>
      </c>
      <c r="M70" s="57">
        <f t="shared" si="26"/>
        <v>23.889999999999873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111.34999999999945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 t="s">
        <v>124</v>
      </c>
      <c r="H71" s="14"/>
      <c r="I71" s="14"/>
      <c r="J71" s="14" t="s">
        <v>125</v>
      </c>
      <c r="K71" s="14"/>
      <c r="L71" s="14"/>
      <c r="M71" s="29" t="s">
        <v>126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106" zoomScaleNormal="106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54</v>
      </c>
      <c r="D11" s="5" t="s">
        <v>56</v>
      </c>
      <c r="E11" s="5" t="s">
        <v>58</v>
      </c>
      <c r="F11" s="5" t="s">
        <v>60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573.76</v>
      </c>
      <c r="C12" s="26">
        <v>2180.35</v>
      </c>
      <c r="D12" s="26">
        <v>1029.8</v>
      </c>
      <c r="E12" s="26">
        <v>1799.15</v>
      </c>
      <c r="F12" s="26">
        <v>1047.06</v>
      </c>
      <c r="G12" s="26">
        <v>469.07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7099.1899999999987</v>
      </c>
      <c r="AI12" s="26">
        <v>7099.19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39</v>
      </c>
      <c r="D15" s="23">
        <v>62.7</v>
      </c>
      <c r="E15" s="23">
        <v>113.5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215.2</v>
      </c>
    </row>
    <row r="16" spans="1:36" s="32" customFormat="1" x14ac:dyDescent="0.25">
      <c r="A16" s="30" t="s">
        <v>20</v>
      </c>
      <c r="B16" s="31">
        <v>44</v>
      </c>
      <c r="C16" s="31">
        <v>200</v>
      </c>
      <c r="D16" s="31">
        <v>50</v>
      </c>
      <c r="E16" s="31">
        <v>261</v>
      </c>
      <c r="F16" s="31">
        <v>69</v>
      </c>
      <c r="G16" s="31">
        <v>40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664</v>
      </c>
      <c r="AJ16" s="70"/>
    </row>
    <row r="17" spans="1:36" s="47" customFormat="1" x14ac:dyDescent="0.25">
      <c r="A17" s="46" t="s">
        <v>27</v>
      </c>
      <c r="B17" s="22">
        <f>B16*$B$8</f>
        <v>194.48</v>
      </c>
      <c r="C17" s="22">
        <f>C16*$B$8</f>
        <v>884</v>
      </c>
      <c r="D17" s="22">
        <f t="shared" ref="D17:AG17" si="2">D16*$B$8</f>
        <v>221</v>
      </c>
      <c r="E17" s="22">
        <f t="shared" si="2"/>
        <v>1153.6199999999999</v>
      </c>
      <c r="F17" s="22">
        <f t="shared" si="2"/>
        <v>304.98</v>
      </c>
      <c r="G17" s="22">
        <f t="shared" si="2"/>
        <v>176.8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2934.88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</v>
      </c>
      <c r="C22" s="20">
        <f t="shared" ref="C22:AG23" si="5">+C16+C18+C20</f>
        <v>200</v>
      </c>
      <c r="D22" s="20">
        <f t="shared" si="5"/>
        <v>50</v>
      </c>
      <c r="E22" s="20">
        <f t="shared" si="5"/>
        <v>261</v>
      </c>
      <c r="F22" s="20">
        <f t="shared" si="5"/>
        <v>69</v>
      </c>
      <c r="G22" s="20">
        <f t="shared" si="5"/>
        <v>40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664</v>
      </c>
    </row>
    <row r="23" spans="1:36" s="47" customFormat="1" x14ac:dyDescent="0.25">
      <c r="A23" s="48" t="s">
        <v>26</v>
      </c>
      <c r="B23" s="19">
        <f>+B17+B19+B21</f>
        <v>194.48</v>
      </c>
      <c r="C23" s="19">
        <f t="shared" si="5"/>
        <v>884</v>
      </c>
      <c r="D23" s="19">
        <f t="shared" si="5"/>
        <v>221</v>
      </c>
      <c r="E23" s="19">
        <f t="shared" si="5"/>
        <v>1153.6199999999999</v>
      </c>
      <c r="F23" s="19">
        <f t="shared" si="5"/>
        <v>304.98</v>
      </c>
      <c r="G23" s="19">
        <f t="shared" si="5"/>
        <v>176.8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2934.88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19.600000000000001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19.600000000000001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86.632000000000005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86.632000000000005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19.600000000000001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19.600000000000001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86.632000000000005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86.632000000000005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211.41</v>
      </c>
      <c r="C49" s="44">
        <v>915.32</v>
      </c>
      <c r="D49" s="44">
        <v>667.21</v>
      </c>
      <c r="E49" s="44">
        <v>358.27</v>
      </c>
      <c r="F49" s="44">
        <v>636.29999999999995</v>
      </c>
      <c r="G49" s="44">
        <v>219.64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3008.15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172.86</v>
      </c>
      <c r="C53" s="44">
        <v>345.22</v>
      </c>
      <c r="D53" s="44">
        <v>78.89</v>
      </c>
      <c r="E53" s="44">
        <v>131.36000000000001</v>
      </c>
      <c r="F53" s="44">
        <v>122.68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851.01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41.74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578.75</v>
      </c>
      <c r="C64" s="53">
        <f t="shared" ref="C64:AG64" si="21">+C15+C23+C31+C39+C47+C48+C49+C50+C51+C52+C53+C54+C55+C56+C57+C58+C59+C60+C61+C62+C63</f>
        <v>2183.54</v>
      </c>
      <c r="D64" s="53">
        <f t="shared" si="21"/>
        <v>1029.8000000000002</v>
      </c>
      <c r="E64" s="53">
        <f t="shared" si="21"/>
        <v>1798.49</v>
      </c>
      <c r="F64" s="53">
        <f t="shared" si="21"/>
        <v>1063.96</v>
      </c>
      <c r="G64" s="53">
        <f t="shared" si="21"/>
        <v>483.072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7137.6120000000001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573.76</v>
      </c>
      <c r="C67" s="57">
        <f t="shared" ref="C67:L67" si="23">C12</f>
        <v>2180.35</v>
      </c>
      <c r="D67" s="57">
        <f t="shared" si="23"/>
        <v>1029.8</v>
      </c>
      <c r="E67" s="57">
        <f t="shared" si="23"/>
        <v>1799.15</v>
      </c>
      <c r="F67" s="57">
        <f t="shared" si="23"/>
        <v>1047.06</v>
      </c>
      <c r="G67" s="57">
        <f t="shared" si="23"/>
        <v>469.07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7099.1899999999987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573.76</v>
      </c>
      <c r="C69" s="59">
        <f t="shared" ref="C69:AG69" si="25">+C67+C68</f>
        <v>2180.35</v>
      </c>
      <c r="D69" s="59">
        <f t="shared" si="25"/>
        <v>1029.8</v>
      </c>
      <c r="E69" s="59">
        <f t="shared" si="25"/>
        <v>1799.15</v>
      </c>
      <c r="F69" s="59">
        <f t="shared" si="25"/>
        <v>1047.06</v>
      </c>
      <c r="G69" s="59">
        <f t="shared" si="25"/>
        <v>469.07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7099.1899999999987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4.9900000000000091</v>
      </c>
      <c r="C70" s="57">
        <f t="shared" si="26"/>
        <v>3.1900000000000546</v>
      </c>
      <c r="D70" s="57">
        <f t="shared" si="26"/>
        <v>0</v>
      </c>
      <c r="E70" s="57">
        <f t="shared" si="26"/>
        <v>-0.66000000000008185</v>
      </c>
      <c r="F70" s="57">
        <f t="shared" si="26"/>
        <v>16.900000000000091</v>
      </c>
      <c r="G70" s="57">
        <f t="shared" si="26"/>
        <v>14.00200000000001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38.422000000000082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 t="s">
        <v>133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5" activePane="bottomRight" state="frozen"/>
      <selection pane="topRight" activeCell="B1" sqref="B1"/>
      <selection pane="bottomLeft" activeCell="A5" sqref="A5"/>
      <selection pane="bottomRight" activeCell="E54" sqref="E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>
        <v>1677.49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1677.49</v>
      </c>
      <c r="AI12" s="26"/>
      <c r="AJ12" s="69">
        <f>+AI12-AH12</f>
        <v>-1677.49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236.5</v>
      </c>
      <c r="C15" s="23">
        <v>126.5</v>
      </c>
      <c r="D15" s="23">
        <v>110</v>
      </c>
      <c r="E15" s="23">
        <v>88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561</v>
      </c>
    </row>
    <row r="16" spans="1:36" s="32" customFormat="1" x14ac:dyDescent="0.25">
      <c r="A16" s="30" t="s">
        <v>20</v>
      </c>
      <c r="B16" s="31">
        <v>121</v>
      </c>
      <c r="C16" s="31">
        <v>52</v>
      </c>
      <c r="D16" s="31">
        <v>178</v>
      </c>
      <c r="E16" s="31">
        <v>75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426</v>
      </c>
      <c r="AJ16" s="70"/>
    </row>
    <row r="17" spans="1:36" s="47" customFormat="1" x14ac:dyDescent="0.25">
      <c r="A17" s="46" t="s">
        <v>27</v>
      </c>
      <c r="B17" s="22">
        <f>B16*$B$8</f>
        <v>534.81999999999994</v>
      </c>
      <c r="C17" s="22">
        <f>C16*$B$8</f>
        <v>229.84</v>
      </c>
      <c r="D17" s="22">
        <f t="shared" ref="D17:AG17" si="2">D16*$B$8</f>
        <v>786.76</v>
      </c>
      <c r="E17" s="22">
        <f t="shared" si="2"/>
        <v>331.5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1882.92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AG23" si="5">+C16+C18+C20</f>
        <v>52</v>
      </c>
      <c r="D22" s="20">
        <f t="shared" si="5"/>
        <v>178</v>
      </c>
      <c r="E22" s="20">
        <f t="shared" si="5"/>
        <v>75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426</v>
      </c>
    </row>
    <row r="23" spans="1:36" s="47" customFormat="1" x14ac:dyDescent="0.25">
      <c r="A23" s="48" t="s">
        <v>26</v>
      </c>
      <c r="B23" s="19">
        <f>+B17+B19+B21</f>
        <v>534.81999999999994</v>
      </c>
      <c r="C23" s="19">
        <f t="shared" si="5"/>
        <v>229.84</v>
      </c>
      <c r="D23" s="19">
        <f t="shared" si="5"/>
        <v>786.76</v>
      </c>
      <c r="E23" s="19">
        <f t="shared" si="5"/>
        <v>331.5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1882.92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46.05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46.05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203.541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203.541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46.05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203.541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203.541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737.36</v>
      </c>
      <c r="C49" s="44">
        <v>295.18</v>
      </c>
      <c r="D49" s="44">
        <v>578.94000000000005</v>
      </c>
      <c r="E49" s="44">
        <v>464.89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2076.37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496.48</v>
      </c>
      <c r="C53" s="44">
        <v>182.03</v>
      </c>
      <c r="D53" s="44">
        <v>302.88</v>
      </c>
      <c r="E53" s="44">
        <v>590.67999999999995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1572.07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46.96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46.96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2005.1599999999999</v>
      </c>
      <c r="C64" s="53">
        <f t="shared" ref="C64:AG64" si="21">+C15+C23+C31+C39+C47+C48+C49+C50+C51+C52+C53+C54+C55+C56+C57+C58+C59+C60+C61+C62+C63</f>
        <v>833.55</v>
      </c>
      <c r="D64" s="53">
        <f t="shared" si="21"/>
        <v>1825.54</v>
      </c>
      <c r="E64" s="53">
        <f t="shared" si="21"/>
        <v>1678.6109999999999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6342.8609999999999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1677.49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1677.49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1677.49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1677.49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2005.1599999999999</v>
      </c>
      <c r="C70" s="57">
        <f t="shared" si="26"/>
        <v>833.55</v>
      </c>
      <c r="D70" s="57">
        <f t="shared" si="26"/>
        <v>1825.54</v>
      </c>
      <c r="E70" s="57">
        <f t="shared" si="26"/>
        <v>1.1209999999998672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4665.3710000000001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K49" sqref="AK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808.15</v>
      </c>
      <c r="C12" s="26">
        <v>1281.1400000000001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2089.29</v>
      </c>
      <c r="AI12" s="26">
        <v>2089.29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3.5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3.5</v>
      </c>
    </row>
    <row r="16" spans="1:36" s="32" customFormat="1" x14ac:dyDescent="0.25">
      <c r="A16" s="30" t="s">
        <v>20</v>
      </c>
      <c r="B16" s="31">
        <v>46</v>
      </c>
      <c r="C16" s="31">
        <v>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107</v>
      </c>
      <c r="AJ16" s="70"/>
    </row>
    <row r="17" spans="1:36" s="47" customFormat="1" x14ac:dyDescent="0.25">
      <c r="A17" s="46" t="s">
        <v>27</v>
      </c>
      <c r="B17" s="22">
        <f>B16*$B$8</f>
        <v>203.32</v>
      </c>
      <c r="C17" s="22">
        <f>C16*$B$8</f>
        <v>269.62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472.94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61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107</v>
      </c>
    </row>
    <row r="23" spans="1:36" s="47" customFormat="1" x14ac:dyDescent="0.25">
      <c r="A23" s="48" t="s">
        <v>26</v>
      </c>
      <c r="B23" s="19">
        <f>+B17+B19+B21</f>
        <v>203.32</v>
      </c>
      <c r="C23" s="19">
        <f t="shared" si="5"/>
        <v>269.62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472.94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418.26</v>
      </c>
      <c r="C49" s="44">
        <v>844.05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1262.31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189.43</v>
      </c>
      <c r="C53" s="44">
        <v>67.8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257.23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6.52</v>
      </c>
      <c r="C55" s="44">
        <v>134.5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141.02000000000001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821.03</v>
      </c>
      <c r="C64" s="53">
        <f t="shared" ref="C64:AG64" si="21">+C15+C23+C31+C39+C47+C48+C49+C50+C51+C52+C53+C54+C55+C56+C57+C58+C59+C60+C61+C62+C63</f>
        <v>1315.97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2137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808.15</v>
      </c>
      <c r="C67" s="57">
        <f t="shared" ref="C67:L67" si="23">C12</f>
        <v>1281.1400000000001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2089.29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820.15</v>
      </c>
      <c r="C69" s="59">
        <f t="shared" ref="C69:AG69" si="25">+C67+C68</f>
        <v>1305.1400000000001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2125.29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0.87999999999999545</v>
      </c>
      <c r="C70" s="57">
        <f t="shared" si="26"/>
        <v>10.829999999999927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11.709999999999923</v>
      </c>
    </row>
    <row r="71" spans="1:34" ht="102.7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348.77</v>
      </c>
      <c r="C12" s="26">
        <v>1119.33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1468.1</v>
      </c>
      <c r="AI12" s="26"/>
      <c r="AJ12" s="69">
        <f>+AI12-AH12</f>
        <v>-1468.1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6.5</v>
      </c>
      <c r="C15" s="23">
        <v>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10.5</v>
      </c>
    </row>
    <row r="16" spans="1:36" s="32" customFormat="1" x14ac:dyDescent="0.25">
      <c r="A16" s="30" t="s">
        <v>20</v>
      </c>
      <c r="B16" s="31">
        <v>40</v>
      </c>
      <c r="C16" s="31">
        <v>120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160</v>
      </c>
      <c r="AJ16" s="70"/>
    </row>
    <row r="17" spans="1:36" s="47" customFormat="1" x14ac:dyDescent="0.25">
      <c r="A17" s="46" t="s">
        <v>27</v>
      </c>
      <c r="B17" s="22">
        <f>B16*$B$8</f>
        <v>174.8</v>
      </c>
      <c r="C17" s="22">
        <f>C16*$B$8</f>
        <v>524.4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699.2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120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160</v>
      </c>
    </row>
    <row r="23" spans="1:36" s="47" customFormat="1" x14ac:dyDescent="0.25">
      <c r="A23" s="48" t="s">
        <v>26</v>
      </c>
      <c r="B23" s="19">
        <f>+B17+B19+B21</f>
        <v>174.8</v>
      </c>
      <c r="C23" s="19">
        <f t="shared" si="5"/>
        <v>524.4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699.2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161.63</v>
      </c>
      <c r="C49" s="44">
        <v>578.47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740.1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7.55</v>
      </c>
      <c r="C53" s="44">
        <v>9.7200000000000006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350.48</v>
      </c>
      <c r="C64" s="53">
        <f t="shared" ref="C64:AG64" si="21">+C15+C23+C31+C39+C47+C48+C49+C50+C51+C52+C53+C54+C55+C56+C57+C58+C59+C60+C61+C62+C63</f>
        <v>1116.5899999999999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1467.07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348.77</v>
      </c>
      <c r="C67" s="57">
        <f t="shared" ref="C67:L67" si="23">C12</f>
        <v>1119.33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1468.1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348.77</v>
      </c>
      <c r="C69" s="59">
        <f t="shared" ref="C69:AG69" si="25">+C67+C68</f>
        <v>1119.33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1468.1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1.7100000000000364</v>
      </c>
      <c r="C70" s="57">
        <f t="shared" si="26"/>
        <v>-2.7400000000000091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-1.0299999999999727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2022-04-07T14:07:37Z</dcterms:modified>
</cp:coreProperties>
</file>