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O47" i="148" l="1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U6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Z64" i="40" l="1"/>
  <c r="Z70" i="40" s="1"/>
  <c r="V64" i="40"/>
  <c r="V70" i="40" s="1"/>
  <c r="AD64" i="40"/>
  <c r="AD70" i="40" s="1"/>
  <c r="Q39" i="40"/>
  <c r="M39" i="40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<sst xmlns="http://schemas.openxmlformats.org/spreadsheetml/2006/main" count="761" uniqueCount="145">
  <si>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</si>
  <si>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</si>
  <si>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</si>
  <si>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</si>
  <si>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</si>
  <si>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</si>
  <si>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</si>
  <si>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</si>
  <si>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</si>
  <si>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</si>
  <si>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</si>
  <si>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</si>
  <si>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</si>
  <si>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</si>
  <si>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</si>
  <si>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</si>
  <si>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</si>
  <si>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</si>
  <si>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</si>
  <si>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</si>
  <si>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</si>
  <si>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</si>
  <si>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</si>
  <si>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</si>
  <si>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</si>
  <si>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</si>
  <si>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</si>
  <si>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</si>
  <si>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</si>
  <si>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</si>
  <si>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</si>
  <si>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</si>
  <si>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</si>
  <si>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</si>
  <si>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</si>
  <si>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</si>
  <si>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</si>
  <si>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</si>
  <si>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</si>
  <si>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</si>
  <si>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</si>
  <si>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</si>
  <si>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</si>
  <si>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</si>
  <si>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</si>
  <si>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</si>
  <si>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</si>
  <si>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</si>
  <si>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</si>
  <si>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</si>
  <si>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</si>
  <si>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</si>
  <si>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</si>
  <si>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</si>
  <si>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</si>
  <si>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</si>
  <si>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</si>
  <si>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</si>
  <si>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</si>
  <si>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</si>
  <si>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</si>
  <si>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</si>
  <si>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</si>
  <si>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</si>
  <si>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</si>
  <si>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</si>
  <si>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</si>
  <si>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</si>
  <si>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</si>
  <si>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</si>
  <si>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</si>
  <si>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</si>
  <si>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</si>
  <si>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</si>
  <si>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</si>
  <si>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</si>
  <si>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</si>
  <si>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</si>
  <si>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</si>
  <si>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</si>
  <si>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</si>
  <si>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</si>
  <si>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</si>
  <si>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</si>
  <si>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</si>
  <si>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</si>
  <si>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</si>
  <si>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</si>
  <si>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</si>
  <si>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</si>
  <si>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</si>
  <si>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</si>
  <si>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</si>
  <si>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</si>
  <si>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</si>
  <si>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</si>
  <si>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</si>
  <si>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</si>
  <si>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</si>
  <si>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</si>
  <si>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</si>
  <si>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</si>
  <si>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</si>
  <si>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</si>
  <si>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</si>
  <si>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</si>
  <si>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</si>
  <si>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</si>
  <si>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</si>
  <si>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</si>
  <si>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</si>
  <si>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</si>
  <si>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</si>
  <si>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</si>
  <si>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</si>
  <si>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</si>
  <si>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</si>
  <si>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</si>
  <si>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</si>
  <si>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</si>
  <si>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</si>
  <si>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</si>
  <si>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</si>
  <si>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 D/PERIODI</t>
  </si>
  <si>
    <t>CO 6BS</t>
  </si>
  <si>
    <t>36 AL FONDO</t>
  </si>
  <si>
    <t>4AL FONDO</t>
  </si>
  <si>
    <t>FALTANTE D 6BS 98F/C</t>
  </si>
  <si>
    <t>FALTANTE D 11 SOBRA</t>
  </si>
  <si>
    <t>EN C 8</t>
  </si>
  <si>
    <t>CUENTA NO COBRAD</t>
  </si>
  <si>
    <t>Y CUENTA COBRADA</t>
  </si>
  <si>
    <t>POR MENOS</t>
  </si>
  <si>
    <t xml:space="preserve">SOBRANTE D 11 ES EL </t>
  </si>
  <si>
    <t>FALTANTE D C 4</t>
  </si>
  <si>
    <t>3.50 AL FONDO</t>
  </si>
  <si>
    <t>SOBRANTE DE 6BS D</t>
  </si>
  <si>
    <t>fondo 32.50 -2.52</t>
  </si>
  <si>
    <t>83 al fondo</t>
  </si>
  <si>
    <t>50 al /f</t>
  </si>
  <si>
    <t>en el sistema se cargo</t>
  </si>
  <si>
    <t>9mas en efectivo</t>
  </si>
  <si>
    <t>38.50 f/c</t>
  </si>
  <si>
    <t>72.00 al fondo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</si>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</sst>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64256.86</v>
      </c>
      <c r="C2" s="43">
        <f>MODELO!AH12</f>
        <v>33644.28</v>
      </c>
      <c r="D2" s="43">
        <f>EXQUISITECES!AH12</f>
        <v>8941.93</v>
      </c>
      <c r="E2" s="43">
        <f>HOYADA!AH12</f>
        <v>6993.09</v>
      </c>
      <c r="F2" s="43">
        <f>FARMASTOP!AH12</f>
        <v>2447.3599999999997</v>
      </c>
      <c r="G2" s="43">
        <f>BOCAS!AH12</f>
        <v>6357.32</v>
      </c>
      <c r="H2" s="43">
        <f>LAGUNETICA!AH12</f>
        <v>0</v>
      </c>
      <c r="I2" s="43">
        <f>SANANTONIO!AH12</f>
        <v>0</v>
      </c>
      <c r="J2" s="43">
        <f>SUM(B2:I2)</f>
        <v>122640.84</v>
      </c>
    </row>
    <row r="3" spans="1:10" x14ac:dyDescent="0.25">
      <c r="A3" s="46" t="s">
        <v>0</v>
      </c>
      <c r="B3" s="43">
        <f>AUTOMERCADO!AH15</f>
        <v>1221.5</v>
      </c>
      <c r="C3" s="43">
        <f>MODELO!AH15</f>
        <v>1098</v>
      </c>
      <c r="D3" s="43">
        <f>EXQUISITECES!AH15</f>
        <v>485</v>
      </c>
      <c r="E3" s="43">
        <f>HOYADA!AH15</f>
        <v>1037.5</v>
      </c>
      <c r="F3" s="43">
        <f>FARMASTOP!AH15</f>
        <v>39.5</v>
      </c>
      <c r="G3" s="43">
        <f>BOCAS!AH15</f>
        <v>34.5</v>
      </c>
      <c r="H3" s="43">
        <f>LAGUNETICA!AH15</f>
        <v>0</v>
      </c>
      <c r="I3" s="43">
        <f>SANANTONIO!AH15</f>
        <v>0</v>
      </c>
      <c r="J3" s="43">
        <f t="shared" ref="J3:J52" si="0">SUM(B3:I3)</f>
        <v>3916</v>
      </c>
    </row>
    <row r="4" spans="1:10" x14ac:dyDescent="0.25">
      <c r="A4" s="73" t="s">
        <v>20</v>
      </c>
      <c r="B4" s="43">
        <f>AUTOMERCADO!AH16</f>
        <v>4379</v>
      </c>
      <c r="C4" s="43">
        <f>MODELO!AH16</f>
        <v>2478</v>
      </c>
      <c r="D4" s="43">
        <f>EXQUISITECES!AH16</f>
        <v>735</v>
      </c>
      <c r="E4" s="43">
        <f>HOYADA!AH16</f>
        <v>249</v>
      </c>
      <c r="F4" s="43">
        <f>FARMASTOP!AH16</f>
        <v>89</v>
      </c>
      <c r="G4" s="43">
        <f>BOCAS!AH16</f>
        <v>535</v>
      </c>
      <c r="H4" s="43">
        <f>LAGUNETICA!AH16</f>
        <v>0</v>
      </c>
      <c r="I4" s="43">
        <f>SANANTONIO!AH16</f>
        <v>0</v>
      </c>
      <c r="J4" s="43">
        <f t="shared" si="0"/>
        <v>8465</v>
      </c>
    </row>
    <row r="5" spans="1:10" x14ac:dyDescent="0.25">
      <c r="A5" s="46" t="s">
        <v>27</v>
      </c>
      <c r="B5" s="43">
        <f>AUTOMERCADO!AH17</f>
        <v>19661.710000000003</v>
      </c>
      <c r="C5" s="43">
        <f>MODELO!AH17</f>
        <v>11126.220000000001</v>
      </c>
      <c r="D5" s="43">
        <f>EXQUISITECES!AH17</f>
        <v>3300.15</v>
      </c>
      <c r="E5" s="43">
        <f>HOYADA!AH17</f>
        <v>1118.0100000000002</v>
      </c>
      <c r="F5" s="43">
        <f>FARMASTOP!AH17</f>
        <v>399.61</v>
      </c>
      <c r="G5" s="43">
        <f>BOCAS!AH17</f>
        <v>2402.15</v>
      </c>
      <c r="H5" s="43">
        <f>LAGUNETICA!AH17</f>
        <v>0</v>
      </c>
      <c r="I5" s="43">
        <f>SANANTONIO!AH17</f>
        <v>0</v>
      </c>
      <c r="J5" s="43">
        <f t="shared" si="0"/>
        <v>38007.850000000006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10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10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44.699999999999996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44.699999999999996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4379</v>
      </c>
      <c r="C10" s="43">
        <f>MODELO!AH22</f>
        <v>2478</v>
      </c>
      <c r="D10" s="43">
        <f>EXQUISITECES!AH22</f>
        <v>735</v>
      </c>
      <c r="E10" s="43">
        <f>HOYADA!AH22</f>
        <v>249</v>
      </c>
      <c r="F10" s="43">
        <f>FARMASTOP!AH22</f>
        <v>99</v>
      </c>
      <c r="G10" s="43">
        <f>BOCAS!AH22</f>
        <v>535</v>
      </c>
      <c r="H10" s="43">
        <f>LAGUNETICA!AH22</f>
        <v>0</v>
      </c>
      <c r="I10" s="43">
        <f>SANANTONIO!AH22</f>
        <v>0</v>
      </c>
      <c r="J10" s="43">
        <f t="shared" si="0"/>
        <v>8475</v>
      </c>
    </row>
    <row r="11" spans="1:10" x14ac:dyDescent="0.25">
      <c r="A11" s="48" t="s">
        <v>26</v>
      </c>
      <c r="B11" s="43">
        <f>AUTOMERCADO!AH23</f>
        <v>19661.710000000003</v>
      </c>
      <c r="C11" s="43">
        <f>MODELO!AH23</f>
        <v>11126.220000000001</v>
      </c>
      <c r="D11" s="43">
        <f>EXQUISITECES!AH23</f>
        <v>3300.15</v>
      </c>
      <c r="E11" s="43">
        <f>HOYADA!AH23</f>
        <v>1118.0100000000002</v>
      </c>
      <c r="F11" s="43">
        <f>FARMASTOP!AH23</f>
        <v>444.31000000000006</v>
      </c>
      <c r="G11" s="43">
        <f>BOCAS!AH23</f>
        <v>2402.15</v>
      </c>
      <c r="H11" s="43">
        <f>LAGUNETICA!AH23</f>
        <v>0</v>
      </c>
      <c r="I11" s="43">
        <f>SANANTONIO!AH23</f>
        <v>0</v>
      </c>
      <c r="J11" s="43">
        <f t="shared" si="0"/>
        <v>38052.550000000003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80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80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377.59999999999997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377.59999999999997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80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377.59999999999997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377.59999999999997</v>
      </c>
    </row>
    <row r="20" spans="1:10" x14ac:dyDescent="0.25">
      <c r="A20" s="46" t="s">
        <v>34</v>
      </c>
      <c r="B20" s="43">
        <f>AUTOMERCADO!AH32</f>
        <v>413.73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32.96</v>
      </c>
      <c r="H20" s="43">
        <f>LAGUNETICA!AH32</f>
        <v>0</v>
      </c>
      <c r="I20" s="43">
        <f>SANANTONIO!AH32</f>
        <v>0</v>
      </c>
      <c r="J20" s="43">
        <f t="shared" si="0"/>
        <v>446.69</v>
      </c>
    </row>
    <row r="21" spans="1:10" x14ac:dyDescent="0.25">
      <c r="A21" s="46" t="s">
        <v>35</v>
      </c>
      <c r="B21" s="43">
        <f>AUTOMERCADO!AH33</f>
        <v>1857.6477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147.99040000000002</v>
      </c>
      <c r="H21" s="43">
        <f>LAGUNETICA!AH33</f>
        <v>0</v>
      </c>
      <c r="I21" s="43">
        <f>SANANTONIO!AH33</f>
        <v>0</v>
      </c>
      <c r="J21" s="43">
        <f t="shared" si="0"/>
        <v>2005.6381000000001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413.73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32.96</v>
      </c>
      <c r="H26" s="43">
        <f>LAGUNETICA!AH38</f>
        <v>0</v>
      </c>
      <c r="I26" s="43">
        <f>SANANTONIO!AH38</f>
        <v>0</v>
      </c>
      <c r="J26" s="43">
        <f t="shared" si="0"/>
        <v>446.69</v>
      </c>
    </row>
    <row r="27" spans="1:10" x14ac:dyDescent="0.25">
      <c r="A27" s="48" t="s">
        <v>42</v>
      </c>
      <c r="B27" s="43">
        <f>AUTOMERCADO!AH39</f>
        <v>1857.6477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147.99040000000002</v>
      </c>
      <c r="H27" s="43">
        <f>LAGUNETICA!AH39</f>
        <v>0</v>
      </c>
      <c r="I27" s="43">
        <f>SANANTONIO!AH39</f>
        <v>0</v>
      </c>
      <c r="J27" s="43">
        <f t="shared" si="0"/>
        <v>2005.6381000000001</v>
      </c>
    </row>
    <row r="28" spans="1:10" x14ac:dyDescent="0.25">
      <c r="A28" s="46" t="s">
        <v>43</v>
      </c>
      <c r="B28" s="43">
        <f>AUTOMERCADO!AH40</f>
        <v>245.83</v>
      </c>
      <c r="C28" s="43">
        <f>MODELO!AH40</f>
        <v>23.5</v>
      </c>
      <c r="D28" s="43">
        <f>EXQUISITECES!AH40</f>
        <v>0</v>
      </c>
      <c r="E28" s="43">
        <f>HOYADA!AH40</f>
        <v>0</v>
      </c>
      <c r="F28" s="43">
        <f>FARMASTOP!AH40</f>
        <v>1.1200000000000001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270.45000000000005</v>
      </c>
    </row>
    <row r="29" spans="1:10" x14ac:dyDescent="0.25">
      <c r="A29" s="46" t="s">
        <v>44</v>
      </c>
      <c r="B29" s="43">
        <f>AUTOMERCADO!AH41</f>
        <v>1103.7766999999999</v>
      </c>
      <c r="C29" s="43">
        <f>MODELO!AH41</f>
        <v>105.515</v>
      </c>
      <c r="D29" s="43">
        <f>EXQUISITECES!AH41</f>
        <v>0</v>
      </c>
      <c r="E29" s="43">
        <f>HOYADA!AH41</f>
        <v>0</v>
      </c>
      <c r="F29" s="43">
        <f>FARMASTOP!AH41</f>
        <v>5.0288000000000004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1214.3205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245.83</v>
      </c>
      <c r="C34" s="43">
        <f>MODELO!AH46</f>
        <v>23.5</v>
      </c>
      <c r="D34" s="43">
        <f>EXQUISITECES!AH46</f>
        <v>0</v>
      </c>
      <c r="E34" s="43">
        <f>HOYADA!AH46</f>
        <v>0</v>
      </c>
      <c r="F34" s="43">
        <f>FARMASTOP!AH46</f>
        <v>1.1200000000000001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270.45000000000005</v>
      </c>
    </row>
    <row r="35" spans="1:10" x14ac:dyDescent="0.25">
      <c r="A35" s="48" t="s">
        <v>48</v>
      </c>
      <c r="B35" s="43">
        <f>AUTOMERCADO!AH47</f>
        <v>1103.7766999999999</v>
      </c>
      <c r="C35" s="43">
        <f>MODELO!AH47</f>
        <v>105.515</v>
      </c>
      <c r="D35" s="43">
        <f>EXQUISITECES!AH47</f>
        <v>0</v>
      </c>
      <c r="E35" s="43">
        <f>HOYADA!AH47</f>
        <v>0</v>
      </c>
      <c r="F35" s="43">
        <f>FARMASTOP!AH47</f>
        <v>5.0288000000000004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1214.3205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32822.26</v>
      </c>
      <c r="C37" s="43">
        <f>MODELO!AH49</f>
        <v>12279.17</v>
      </c>
      <c r="D37" s="43">
        <f>EXQUISITECES!AH49</f>
        <v>4175</v>
      </c>
      <c r="E37" s="43">
        <f>HOYADA!AH49</f>
        <v>3691.04</v>
      </c>
      <c r="F37" s="43">
        <f>FARMASTOP!AH49</f>
        <v>1878.35</v>
      </c>
      <c r="G37" s="43">
        <f>BOCAS!AH49</f>
        <v>3460.06</v>
      </c>
      <c r="H37" s="43">
        <f>LAGUNETICA!AH49</f>
        <v>0</v>
      </c>
      <c r="I37" s="43">
        <f>SANANTONIO!AH49</f>
        <v>0</v>
      </c>
      <c r="J37" s="43">
        <f t="shared" si="0"/>
        <v>58305.88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259.18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259.18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4219.5199999999995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4219.5199999999995</v>
      </c>
    </row>
    <row r="41" spans="1:10" x14ac:dyDescent="0.25">
      <c r="A41" s="74" t="s">
        <v>18</v>
      </c>
      <c r="B41" s="43">
        <f>AUTOMERCADO!AH53</f>
        <v>4344.6099999999997</v>
      </c>
      <c r="C41" s="43">
        <f>MODELO!AH53</f>
        <v>3579.09</v>
      </c>
      <c r="D41" s="43">
        <f>EXQUISITECES!AH53</f>
        <v>996.74</v>
      </c>
      <c r="E41" s="43">
        <f>HOYADA!AH53</f>
        <v>1077.5</v>
      </c>
      <c r="F41" s="43">
        <f>FARMASTOP!AH53</f>
        <v>130.97</v>
      </c>
      <c r="G41" s="43">
        <f>BOCAS!AH53</f>
        <v>359.95</v>
      </c>
      <c r="H41" s="43">
        <f>LAGUNETICA!AH53</f>
        <v>0</v>
      </c>
      <c r="I41" s="43">
        <f>SANANTONIO!AH53</f>
        <v>0</v>
      </c>
      <c r="J41" s="43">
        <f t="shared" si="0"/>
        <v>10488.86</v>
      </c>
    </row>
    <row r="42" spans="1:10" x14ac:dyDescent="0.25">
      <c r="A42" s="74" t="s">
        <v>114</v>
      </c>
      <c r="B42" s="43">
        <f>AUTOMERCADO!AH54</f>
        <v>246.69</v>
      </c>
      <c r="C42" s="43">
        <f>MODELO!AH54</f>
        <v>86.18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332.87</v>
      </c>
    </row>
    <row r="43" spans="1:10" x14ac:dyDescent="0.25">
      <c r="A43" s="74" t="s">
        <v>52</v>
      </c>
      <c r="B43" s="43">
        <f>AUTOMERCADO!AH55</f>
        <v>1574.76</v>
      </c>
      <c r="C43" s="43">
        <f>MODELO!AH55</f>
        <v>375.49</v>
      </c>
      <c r="D43" s="43">
        <f>EXQUISITECES!AH55</f>
        <v>26.67</v>
      </c>
      <c r="E43" s="43">
        <f>HOYADA!AH55</f>
        <v>74.259999999999991</v>
      </c>
      <c r="F43" s="43">
        <f>FARMASTOP!AH55</f>
        <v>29.46</v>
      </c>
      <c r="G43" s="43">
        <f>BOCAS!AH55</f>
        <v>70.289999999999992</v>
      </c>
      <c r="H43" s="43">
        <f>LAGUNETICA!AH55</f>
        <v>0</v>
      </c>
      <c r="I43" s="43">
        <f>SANANTONIO!AH55</f>
        <v>0</v>
      </c>
      <c r="J43" s="43">
        <f t="shared" si="0"/>
        <v>2150.9300000000003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69.69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69.69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184.72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184.72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1608.21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1608.21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64441.164400000009</v>
      </c>
      <c r="C52" s="75">
        <f>MODELO!AH64</f>
        <v>33760.375</v>
      </c>
      <c r="D52" s="75">
        <f>EXQUISITECES!AH64</f>
        <v>8983.56</v>
      </c>
      <c r="E52" s="75">
        <f>HOYADA!AH64</f>
        <v>6998.3100000000013</v>
      </c>
      <c r="F52" s="75">
        <f>FARMASTOP!AH64</f>
        <v>2527.6188000000002</v>
      </c>
      <c r="G52" s="75">
        <f>BOCAS!AH64</f>
        <v>6474.9403999999995</v>
      </c>
      <c r="H52" s="75">
        <f>LAGUNETICA!AH64</f>
        <v>0</v>
      </c>
      <c r="I52" s="75">
        <f>SANANTONIO!AH64</f>
        <v>0</v>
      </c>
      <c r="J52" s="75">
        <f t="shared" si="0"/>
        <v>123185.96859999999</v>
      </c>
    </row>
    <row r="53" spans="1:10" x14ac:dyDescent="0.25">
      <c r="A53" s="56" t="s">
        <v>3</v>
      </c>
      <c r="B53" s="43">
        <f>B2</f>
        <v>64256.86</v>
      </c>
      <c r="C53" s="43">
        <f t="shared" ref="C53:I53" si="1">C2</f>
        <v>33644.28</v>
      </c>
      <c r="D53" s="43">
        <f t="shared" si="1"/>
        <v>8941.93</v>
      </c>
      <c r="E53" s="43">
        <f t="shared" si="1"/>
        <v>6993.09</v>
      </c>
      <c r="F53" s="43">
        <f t="shared" si="1"/>
        <v>2447.3599999999997</v>
      </c>
      <c r="G53" s="43">
        <f t="shared" si="1"/>
        <v>6357.32</v>
      </c>
      <c r="H53" s="43">
        <f t="shared" si="1"/>
        <v>0</v>
      </c>
      <c r="I53" s="43">
        <f t="shared" si="1"/>
        <v>0</v>
      </c>
      <c r="J53" s="43">
        <f>J2</f>
        <v>122640.84</v>
      </c>
    </row>
    <row r="54" spans="1:10" x14ac:dyDescent="0.25">
      <c r="A54" s="58" t="s">
        <v>95</v>
      </c>
      <c r="B54" s="43">
        <f>+B52-B53</f>
        <v>184.30440000000817</v>
      </c>
      <c r="C54" s="43">
        <f t="shared" ref="C54:I54" si="2">+C52-C53</f>
        <v>116.09500000000116</v>
      </c>
      <c r="D54" s="43">
        <f t="shared" si="2"/>
        <v>41.6299999999992</v>
      </c>
      <c r="E54" s="43">
        <f t="shared" si="2"/>
        <v>5.2200000000011642</v>
      </c>
      <c r="F54" s="43">
        <f t="shared" si="2"/>
        <v>80.25880000000052</v>
      </c>
      <c r="G54" s="43">
        <f t="shared" si="2"/>
        <v>117.62039999999979</v>
      </c>
      <c r="H54" s="43">
        <f t="shared" si="2"/>
        <v>0</v>
      </c>
      <c r="I54" s="43">
        <f t="shared" si="2"/>
        <v>0</v>
      </c>
      <c r="J54" s="43">
        <f>+J52-J53</f>
        <v>545.12859999999637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8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  <c r="I6" s="78">
        <v>44680</v>
      </c>
    </row>
    <row r="8" spans="1:36" x14ac:dyDescent="0.25">
      <c r="A8" s="1" t="s">
        <v>21</v>
      </c>
      <c r="B8" s="2">
        <v>4.49</v>
      </c>
      <c r="C8" s="1" t="s">
        <v>38</v>
      </c>
      <c r="D8" s="2"/>
      <c r="I8" s="12">
        <v>4.49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76</v>
      </c>
      <c r="T11" s="5" t="s">
        <v>80</v>
      </c>
      <c r="U11" s="5" t="s">
        <v>82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4269.7</v>
      </c>
      <c r="C12" s="26">
        <v>4015.34</v>
      </c>
      <c r="D12" s="26">
        <v>3572.39</v>
      </c>
      <c r="E12" s="26">
        <v>3591.98</v>
      </c>
      <c r="F12" s="26">
        <v>3504.4</v>
      </c>
      <c r="G12" s="26">
        <v>3164.96</v>
      </c>
      <c r="H12" s="26">
        <v>149.69999999999999</v>
      </c>
      <c r="I12" s="26">
        <v>3831.67</v>
      </c>
      <c r="J12" s="26">
        <v>4472.25</v>
      </c>
      <c r="K12" s="26">
        <v>4935.12</v>
      </c>
      <c r="L12" s="26">
        <v>6600.22</v>
      </c>
      <c r="M12" s="26">
        <v>5693.96</v>
      </c>
      <c r="N12" s="26">
        <v>4737.8500000000004</v>
      </c>
      <c r="O12" s="26">
        <v>661.42</v>
      </c>
      <c r="P12" s="26">
        <v>4313.71</v>
      </c>
      <c r="Q12" s="26">
        <v>2283.16</v>
      </c>
      <c r="R12" s="26">
        <v>1449.84</v>
      </c>
      <c r="S12" s="26">
        <v>760.45</v>
      </c>
      <c r="T12" s="26">
        <v>1186.6600000000001</v>
      </c>
      <c r="U12" s="26">
        <v>1062.08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64256.86</v>
      </c>
      <c r="AI12" s="26">
        <v>63610.64</v>
      </c>
      <c r="AJ12" s="69">
        <f>+AI12-AH12</f>
        <v>-646.22000000000116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120</v>
      </c>
      <c r="C15" s="23">
        <v>47.5</v>
      </c>
      <c r="D15" s="23">
        <v>2</v>
      </c>
      <c r="E15" s="23">
        <v>64</v>
      </c>
      <c r="F15" s="23">
        <v>50.5</v>
      </c>
      <c r="G15" s="23">
        <v>85</v>
      </c>
      <c r="H15" s="23">
        <v>5</v>
      </c>
      <c r="I15" s="23">
        <v>2</v>
      </c>
      <c r="J15" s="23"/>
      <c r="K15" s="23">
        <v>77</v>
      </c>
      <c r="L15" s="23"/>
      <c r="M15" s="23">
        <v>13.5</v>
      </c>
      <c r="N15" s="23">
        <v>280</v>
      </c>
      <c r="O15" s="23">
        <v>18</v>
      </c>
      <c r="P15" s="23">
        <v>101</v>
      </c>
      <c r="Q15" s="23">
        <v>79</v>
      </c>
      <c r="R15" s="23">
        <v>32</v>
      </c>
      <c r="S15" s="23">
        <v>98.5</v>
      </c>
      <c r="T15" s="23">
        <v>95.5</v>
      </c>
      <c r="U15" s="23">
        <v>51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1221.5</v>
      </c>
    </row>
    <row r="16" spans="1:36" s="32" customFormat="1" x14ac:dyDescent="0.25">
      <c r="A16" s="30" t="s">
        <v>20</v>
      </c>
      <c r="B16" s="31">
        <v>333</v>
      </c>
      <c r="C16" s="31">
        <v>324</v>
      </c>
      <c r="D16" s="31">
        <v>440</v>
      </c>
      <c r="E16" s="31">
        <v>135</v>
      </c>
      <c r="F16" s="31">
        <v>373</v>
      </c>
      <c r="G16" s="31"/>
      <c r="H16" s="31"/>
      <c r="I16" s="31">
        <v>339</v>
      </c>
      <c r="J16" s="31">
        <v>391</v>
      </c>
      <c r="K16" s="31">
        <v>450</v>
      </c>
      <c r="L16" s="31">
        <v>837</v>
      </c>
      <c r="M16" s="31">
        <v>733</v>
      </c>
      <c r="N16" s="31"/>
      <c r="O16" s="31"/>
      <c r="P16" s="31"/>
      <c r="Q16" s="31"/>
      <c r="R16" s="31"/>
      <c r="S16" s="31"/>
      <c r="T16" s="31">
        <v>24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4379</v>
      </c>
      <c r="AJ16" s="70"/>
    </row>
    <row r="17" spans="1:36" s="47" customFormat="1" x14ac:dyDescent="0.25">
      <c r="A17" s="46" t="s">
        <v>27</v>
      </c>
      <c r="B17" s="22">
        <f>B16*$B$8</f>
        <v>1495.17</v>
      </c>
      <c r="C17" s="22">
        <f>C16*$B$8</f>
        <v>1454.76</v>
      </c>
      <c r="D17" s="22">
        <f t="shared" ref="D17:L17" si="2">D16*$B$8</f>
        <v>1975.6000000000001</v>
      </c>
      <c r="E17" s="22">
        <f t="shared" si="2"/>
        <v>606.15</v>
      </c>
      <c r="F17" s="22">
        <f t="shared" si="2"/>
        <v>1674.77</v>
      </c>
      <c r="G17" s="22">
        <f t="shared" si="2"/>
        <v>0</v>
      </c>
      <c r="H17" s="22">
        <f t="shared" si="2"/>
        <v>0</v>
      </c>
      <c r="I17" s="22">
        <f t="shared" si="2"/>
        <v>1522.1100000000001</v>
      </c>
      <c r="J17" s="22">
        <f t="shared" si="2"/>
        <v>1755.5900000000001</v>
      </c>
      <c r="K17" s="22">
        <f t="shared" si="2"/>
        <v>2020.5</v>
      </c>
      <c r="L17" s="22">
        <f t="shared" si="2"/>
        <v>3758.13</v>
      </c>
      <c r="M17" s="22">
        <f t="shared" ref="M17:R17" si="3">M16*$B$8</f>
        <v>3291.17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107.76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19661.710000000003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333</v>
      </c>
      <c r="C22" s="20">
        <f t="shared" ref="C22:L22" si="11">+C16+C18+C20</f>
        <v>324</v>
      </c>
      <c r="D22" s="20">
        <f t="shared" si="11"/>
        <v>440</v>
      </c>
      <c r="E22" s="20">
        <f t="shared" si="11"/>
        <v>135</v>
      </c>
      <c r="F22" s="20">
        <f t="shared" si="11"/>
        <v>373</v>
      </c>
      <c r="G22" s="20">
        <f t="shared" si="11"/>
        <v>0</v>
      </c>
      <c r="H22" s="20">
        <f t="shared" si="11"/>
        <v>0</v>
      </c>
      <c r="I22" s="20">
        <f t="shared" si="11"/>
        <v>339</v>
      </c>
      <c r="J22" s="20">
        <f t="shared" si="11"/>
        <v>391</v>
      </c>
      <c r="K22" s="20">
        <f t="shared" si="11"/>
        <v>450</v>
      </c>
      <c r="L22" s="20">
        <f t="shared" si="11"/>
        <v>837</v>
      </c>
      <c r="M22" s="20">
        <f t="shared" ref="M22:S22" si="12">+M16+M18+M20</f>
        <v>733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24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4379</v>
      </c>
    </row>
    <row r="23" spans="1:36" s="47" customFormat="1" x14ac:dyDescent="0.25">
      <c r="A23" s="48" t="s">
        <v>26</v>
      </c>
      <c r="B23" s="19">
        <f>+B17+B19+B21</f>
        <v>1495.17</v>
      </c>
      <c r="C23" s="19">
        <f t="shared" ref="C23:L23" si="14">+C17+C19+C21</f>
        <v>1454.76</v>
      </c>
      <c r="D23" s="19">
        <f t="shared" si="14"/>
        <v>1975.6000000000001</v>
      </c>
      <c r="E23" s="19">
        <f t="shared" si="14"/>
        <v>606.15</v>
      </c>
      <c r="F23" s="19">
        <f t="shared" si="14"/>
        <v>1674.77</v>
      </c>
      <c r="G23" s="19">
        <f t="shared" si="14"/>
        <v>0</v>
      </c>
      <c r="H23" s="19">
        <f t="shared" si="14"/>
        <v>0</v>
      </c>
      <c r="I23" s="19">
        <f t="shared" si="14"/>
        <v>1522.1100000000001</v>
      </c>
      <c r="J23" s="19">
        <f t="shared" si="14"/>
        <v>1755.5900000000001</v>
      </c>
      <c r="K23" s="19">
        <f t="shared" si="14"/>
        <v>2020.5</v>
      </c>
      <c r="L23" s="19">
        <f t="shared" si="14"/>
        <v>3758.13</v>
      </c>
      <c r="M23" s="19">
        <f t="shared" ref="M23:S23" si="15">+M17+M19+M21</f>
        <v>3291.17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107.76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19661.710000000003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12.15</v>
      </c>
      <c r="C32" s="36"/>
      <c r="D32" s="36"/>
      <c r="E32" s="36"/>
      <c r="F32" s="36">
        <v>60</v>
      </c>
      <c r="G32" s="36"/>
      <c r="H32" s="36"/>
      <c r="I32" s="36">
        <v>165</v>
      </c>
      <c r="J32" s="36">
        <v>10</v>
      </c>
      <c r="K32" s="36">
        <v>154.78</v>
      </c>
      <c r="L32" s="36"/>
      <c r="M32" s="37">
        <v>11.8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413.73</v>
      </c>
    </row>
    <row r="33" spans="1:34" s="47" customFormat="1" x14ac:dyDescent="0.25">
      <c r="A33" s="46" t="s">
        <v>35</v>
      </c>
      <c r="B33" s="22">
        <f>B32*$B$8</f>
        <v>54.553500000000007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269.40000000000003</v>
      </c>
      <c r="G33" s="22">
        <f t="shared" si="30"/>
        <v>0</v>
      </c>
      <c r="H33" s="22">
        <f t="shared" si="30"/>
        <v>0</v>
      </c>
      <c r="I33" s="22">
        <f t="shared" si="30"/>
        <v>740.85</v>
      </c>
      <c r="J33" s="22">
        <f t="shared" si="30"/>
        <v>44.900000000000006</v>
      </c>
      <c r="K33" s="22">
        <f t="shared" si="30"/>
        <v>694.96220000000005</v>
      </c>
      <c r="L33" s="22">
        <f t="shared" si="30"/>
        <v>0</v>
      </c>
      <c r="M33" s="22">
        <f t="shared" ref="M33:R33" si="31">M32*$B$8</f>
        <v>52.982000000000006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1857.6477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12.15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60</v>
      </c>
      <c r="G38" s="20">
        <f t="shared" si="39"/>
        <v>0</v>
      </c>
      <c r="H38" s="20">
        <f t="shared" si="39"/>
        <v>0</v>
      </c>
      <c r="I38" s="20">
        <f t="shared" si="39"/>
        <v>165</v>
      </c>
      <c r="J38" s="20">
        <f t="shared" si="39"/>
        <v>10</v>
      </c>
      <c r="K38" s="20">
        <f t="shared" si="39"/>
        <v>154.78</v>
      </c>
      <c r="L38" s="20">
        <f t="shared" si="39"/>
        <v>0</v>
      </c>
      <c r="M38" s="20">
        <f t="shared" ref="M38:S38" si="40">+M32+M34+M36</f>
        <v>11.8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413.73</v>
      </c>
    </row>
    <row r="39" spans="1:34" s="47" customFormat="1" x14ac:dyDescent="0.25">
      <c r="A39" s="48" t="s">
        <v>42</v>
      </c>
      <c r="B39" s="19">
        <f>+B33+B35+B37</f>
        <v>54.553500000000007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269.40000000000003</v>
      </c>
      <c r="G39" s="19">
        <f t="shared" si="42"/>
        <v>0</v>
      </c>
      <c r="H39" s="19">
        <f t="shared" si="42"/>
        <v>0</v>
      </c>
      <c r="I39" s="19">
        <f t="shared" si="42"/>
        <v>740.85</v>
      </c>
      <c r="J39" s="19">
        <f t="shared" si="42"/>
        <v>44.900000000000006</v>
      </c>
      <c r="K39" s="19">
        <f t="shared" si="42"/>
        <v>694.96220000000005</v>
      </c>
      <c r="L39" s="19">
        <f t="shared" si="42"/>
        <v>0</v>
      </c>
      <c r="M39" s="19">
        <f t="shared" ref="M39:S39" si="43">+M33+M35+M37</f>
        <v>52.982000000000006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1857.6477</v>
      </c>
    </row>
    <row r="40" spans="1:34" x14ac:dyDescent="0.25">
      <c r="A40" s="13" t="s">
        <v>43</v>
      </c>
      <c r="B40" s="36"/>
      <c r="C40" s="36"/>
      <c r="D40" s="36"/>
      <c r="E40" s="36">
        <v>93.03</v>
      </c>
      <c r="F40" s="36"/>
      <c r="G40" s="36"/>
      <c r="H40" s="36"/>
      <c r="I40" s="36">
        <v>47.93</v>
      </c>
      <c r="J40" s="36">
        <v>104.87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245.83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417.7047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215.20570000000001</v>
      </c>
      <c r="J41" s="22">
        <f t="shared" si="45"/>
        <v>470.86630000000002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1103.7766999999999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93.03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47.93</v>
      </c>
      <c r="J46" s="20">
        <f t="shared" si="54"/>
        <v>104.87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245.83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417.7047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215.20570000000001</v>
      </c>
      <c r="J47" s="19">
        <f t="shared" si="57"/>
        <v>470.86630000000002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1103.7766999999999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1176.79</v>
      </c>
      <c r="C49" s="44">
        <v>2428.6999999999998</v>
      </c>
      <c r="D49" s="44">
        <v>1367.97</v>
      </c>
      <c r="E49" s="44">
        <v>1662.11</v>
      </c>
      <c r="F49" s="44">
        <v>1466.29</v>
      </c>
      <c r="G49" s="44">
        <v>2158.69</v>
      </c>
      <c r="H49" s="44">
        <v>144.75</v>
      </c>
      <c r="I49" s="44">
        <v>1073.92</v>
      </c>
      <c r="J49" s="44">
        <v>1371.97</v>
      </c>
      <c r="K49" s="44">
        <v>1426.42</v>
      </c>
      <c r="L49" s="44">
        <v>1402.61</v>
      </c>
      <c r="M49" s="45">
        <v>2337.8200000000002</v>
      </c>
      <c r="N49" s="45">
        <v>4323.41</v>
      </c>
      <c r="O49" s="45">
        <v>643.87</v>
      </c>
      <c r="P49" s="45">
        <v>3764.65</v>
      </c>
      <c r="Q49" s="45">
        <v>2125.79</v>
      </c>
      <c r="R49" s="45">
        <v>1418.3</v>
      </c>
      <c r="S49" s="45">
        <v>662.33</v>
      </c>
      <c r="T49" s="45">
        <v>883.62</v>
      </c>
      <c r="U49" s="45">
        <v>982.25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32822.26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427.54</v>
      </c>
      <c r="C53" s="44">
        <v>87.91</v>
      </c>
      <c r="D53" s="44">
        <v>138.19</v>
      </c>
      <c r="E53" s="44">
        <v>306.8</v>
      </c>
      <c r="F53" s="44"/>
      <c r="G53" s="44"/>
      <c r="H53" s="44"/>
      <c r="I53" s="44">
        <v>279.74</v>
      </c>
      <c r="J53" s="44">
        <v>871.13</v>
      </c>
      <c r="K53" s="44">
        <v>718.29</v>
      </c>
      <c r="L53" s="44">
        <v>1414.1</v>
      </c>
      <c r="M53" s="45"/>
      <c r="N53" s="45"/>
      <c r="O53" s="45"/>
      <c r="P53" s="45"/>
      <c r="Q53" s="45"/>
      <c r="R53" s="45"/>
      <c r="S53" s="45"/>
      <c r="T53" s="45">
        <v>100.91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4344.6099999999997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52.54</v>
      </c>
      <c r="G54" s="44"/>
      <c r="H54" s="44"/>
      <c r="I54" s="44"/>
      <c r="J54" s="44"/>
      <c r="K54" s="44"/>
      <c r="L54" s="44"/>
      <c r="M54" s="45">
        <v>1</v>
      </c>
      <c r="N54" s="45"/>
      <c r="O54" s="45"/>
      <c r="P54" s="45">
        <v>193.15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246.69</v>
      </c>
    </row>
    <row r="55" spans="1:34" x14ac:dyDescent="0.25">
      <c r="A55" s="17" t="s">
        <v>52</v>
      </c>
      <c r="B55" s="44">
        <v>335.6</v>
      </c>
      <c r="C55" s="44"/>
      <c r="D55" s="44">
        <v>88.72</v>
      </c>
      <c r="E55" s="44">
        <v>536.46</v>
      </c>
      <c r="F55" s="44"/>
      <c r="G55" s="44">
        <v>25.76</v>
      </c>
      <c r="H55" s="44"/>
      <c r="I55" s="44"/>
      <c r="J55" s="44"/>
      <c r="K55" s="44"/>
      <c r="L55" s="44">
        <v>101.19</v>
      </c>
      <c r="M55" s="45"/>
      <c r="N55" s="45">
        <v>123.79</v>
      </c>
      <c r="O55" s="45"/>
      <c r="P55" s="45">
        <v>255.18</v>
      </c>
      <c r="Q55" s="45">
        <v>78.709999999999994</v>
      </c>
      <c r="R55" s="45"/>
      <c r="S55" s="45"/>
      <c r="T55" s="45"/>
      <c r="U55" s="45">
        <v>29.35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1574.76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>
        <v>710.1</v>
      </c>
      <c r="C62" s="44"/>
      <c r="D62" s="44"/>
      <c r="E62" s="44"/>
      <c r="F62" s="44"/>
      <c r="G62" s="44">
        <v>898.11</v>
      </c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1608.21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4319.7534999999998</v>
      </c>
      <c r="C64" s="53">
        <f t="shared" ref="C64:AG64" si="61">+C15+C23+C31+C39+C47+C48+C49+C50+C51+C52+C53+C54+C55+C56+C57+C58+C59+C60+C61+C62+C63</f>
        <v>4018.87</v>
      </c>
      <c r="D64" s="53">
        <f t="shared" si="61"/>
        <v>3572.48</v>
      </c>
      <c r="E64" s="53">
        <f t="shared" si="61"/>
        <v>3593.2246999999998</v>
      </c>
      <c r="F64" s="53">
        <f t="shared" si="61"/>
        <v>3513.5</v>
      </c>
      <c r="G64" s="53">
        <f t="shared" si="61"/>
        <v>3167.5600000000004</v>
      </c>
      <c r="H64" s="53">
        <f t="shared" si="61"/>
        <v>149.75</v>
      </c>
      <c r="I64" s="53">
        <f t="shared" si="61"/>
        <v>3833.8257000000003</v>
      </c>
      <c r="J64" s="53">
        <f t="shared" si="61"/>
        <v>4514.4563000000007</v>
      </c>
      <c r="K64" s="53">
        <f t="shared" si="61"/>
        <v>4937.1722</v>
      </c>
      <c r="L64" s="53">
        <f t="shared" si="61"/>
        <v>6676.03</v>
      </c>
      <c r="M64" s="53">
        <f t="shared" si="61"/>
        <v>5696.4719999999998</v>
      </c>
      <c r="N64" s="53">
        <f t="shared" si="61"/>
        <v>4727.2</v>
      </c>
      <c r="O64" s="53">
        <f t="shared" si="61"/>
        <v>661.87</v>
      </c>
      <c r="P64" s="53">
        <f t="shared" si="61"/>
        <v>4313.9800000000005</v>
      </c>
      <c r="Q64" s="53">
        <f t="shared" si="61"/>
        <v>2283.5</v>
      </c>
      <c r="R64" s="53">
        <f t="shared" si="61"/>
        <v>1450.3</v>
      </c>
      <c r="S64" s="53">
        <f t="shared" si="61"/>
        <v>760.83</v>
      </c>
      <c r="T64" s="53">
        <f t="shared" si="61"/>
        <v>1187.7900000000002</v>
      </c>
      <c r="U64" s="53">
        <f t="shared" si="61"/>
        <v>1062.5999999999999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64441.164400000009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N</v>
      </c>
      <c r="U66" s="55" t="str">
        <f t="shared" si="62"/>
        <v>CAJA 15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4269.7</v>
      </c>
      <c r="C67" s="57">
        <f t="shared" ref="C67:L67" si="63">C12</f>
        <v>4015.34</v>
      </c>
      <c r="D67" s="57">
        <f t="shared" si="63"/>
        <v>3572.39</v>
      </c>
      <c r="E67" s="57">
        <f t="shared" si="63"/>
        <v>3591.98</v>
      </c>
      <c r="F67" s="57">
        <f t="shared" si="63"/>
        <v>3504.4</v>
      </c>
      <c r="G67" s="57">
        <f t="shared" si="63"/>
        <v>3164.96</v>
      </c>
      <c r="H67" s="57">
        <f t="shared" si="63"/>
        <v>149.69999999999999</v>
      </c>
      <c r="I67" s="57">
        <f t="shared" si="63"/>
        <v>3831.67</v>
      </c>
      <c r="J67" s="57">
        <f t="shared" si="63"/>
        <v>4472.25</v>
      </c>
      <c r="K67" s="57">
        <f t="shared" si="63"/>
        <v>4935.12</v>
      </c>
      <c r="L67" s="57">
        <f t="shared" si="63"/>
        <v>6600.22</v>
      </c>
      <c r="M67" s="57">
        <f t="shared" ref="M67:AG67" si="64">M12</f>
        <v>5693.96</v>
      </c>
      <c r="N67" s="57">
        <f t="shared" si="64"/>
        <v>4737.8500000000004</v>
      </c>
      <c r="O67" s="57">
        <f t="shared" si="64"/>
        <v>661.42</v>
      </c>
      <c r="P67" s="57">
        <f t="shared" si="64"/>
        <v>4313.71</v>
      </c>
      <c r="Q67" s="57">
        <f t="shared" si="64"/>
        <v>2283.16</v>
      </c>
      <c r="R67" s="57">
        <f t="shared" si="64"/>
        <v>1449.84</v>
      </c>
      <c r="S67" s="57">
        <f t="shared" si="64"/>
        <v>760.45</v>
      </c>
      <c r="T67" s="57">
        <f t="shared" si="64"/>
        <v>1186.6600000000001</v>
      </c>
      <c r="U67" s="57">
        <f t="shared" si="64"/>
        <v>1062.08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64256.86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4269.7</v>
      </c>
      <c r="C69" s="59">
        <f t="shared" ref="C69:L69" si="67">+C67+C68</f>
        <v>4015.34</v>
      </c>
      <c r="D69" s="59">
        <f t="shared" si="67"/>
        <v>3572.39</v>
      </c>
      <c r="E69" s="59">
        <f t="shared" si="67"/>
        <v>3591.98</v>
      </c>
      <c r="F69" s="59">
        <f t="shared" si="67"/>
        <v>3504.4</v>
      </c>
      <c r="G69" s="59">
        <f t="shared" si="67"/>
        <v>3164.96</v>
      </c>
      <c r="H69" s="59">
        <f t="shared" si="67"/>
        <v>149.69999999999999</v>
      </c>
      <c r="I69" s="59">
        <f t="shared" si="67"/>
        <v>3831.67</v>
      </c>
      <c r="J69" s="59">
        <f t="shared" si="67"/>
        <v>4472.25</v>
      </c>
      <c r="K69" s="59">
        <f t="shared" si="67"/>
        <v>4935.12</v>
      </c>
      <c r="L69" s="59">
        <f t="shared" si="67"/>
        <v>6600.22</v>
      </c>
      <c r="M69" s="59">
        <f t="shared" ref="M69:AG69" si="68">+M67+M68</f>
        <v>5693.96</v>
      </c>
      <c r="N69" s="59">
        <f t="shared" si="68"/>
        <v>4737.8500000000004</v>
      </c>
      <c r="O69" s="59">
        <f t="shared" si="68"/>
        <v>661.42</v>
      </c>
      <c r="P69" s="59">
        <f t="shared" si="68"/>
        <v>4313.71</v>
      </c>
      <c r="Q69" s="59">
        <f t="shared" si="68"/>
        <v>2283.16</v>
      </c>
      <c r="R69" s="59">
        <f t="shared" si="68"/>
        <v>1449.84</v>
      </c>
      <c r="S69" s="59">
        <f t="shared" si="68"/>
        <v>760.45</v>
      </c>
      <c r="T69" s="59">
        <f t="shared" si="68"/>
        <v>1186.6600000000001</v>
      </c>
      <c r="U69" s="59">
        <f t="shared" si="68"/>
        <v>1062.08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64256.86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50.053499999999985</v>
      </c>
      <c r="C70" s="57">
        <f t="shared" si="69"/>
        <v>3.5299999999997453</v>
      </c>
      <c r="D70" s="57">
        <f t="shared" si="69"/>
        <v>9.0000000000145519E-2</v>
      </c>
      <c r="E70" s="57">
        <f t="shared" si="69"/>
        <v>1.2446999999997388</v>
      </c>
      <c r="F70" s="57">
        <f t="shared" si="69"/>
        <v>9.0999999999999091</v>
      </c>
      <c r="G70" s="57">
        <f t="shared" si="69"/>
        <v>2.6000000000003638</v>
      </c>
      <c r="H70" s="57">
        <f t="shared" si="69"/>
        <v>5.0000000000011369E-2</v>
      </c>
      <c r="I70" s="57">
        <f t="shared" si="69"/>
        <v>2.1557000000002517</v>
      </c>
      <c r="J70" s="57">
        <f t="shared" si="69"/>
        <v>42.206300000000738</v>
      </c>
      <c r="K70" s="57">
        <f t="shared" si="69"/>
        <v>2.0522000000000844</v>
      </c>
      <c r="L70" s="57">
        <f t="shared" si="69"/>
        <v>75.809999999999491</v>
      </c>
      <c r="M70" s="57">
        <f t="shared" ref="M70:AG70" si="70">+M64-M69</f>
        <v>2.5119999999997162</v>
      </c>
      <c r="N70" s="57">
        <f t="shared" si="70"/>
        <v>-10.650000000000546</v>
      </c>
      <c r="O70" s="57">
        <f t="shared" si="70"/>
        <v>0.45000000000004547</v>
      </c>
      <c r="P70" s="57">
        <f t="shared" si="70"/>
        <v>0.27000000000043656</v>
      </c>
      <c r="Q70" s="57">
        <f t="shared" si="70"/>
        <v>0.34000000000014552</v>
      </c>
      <c r="R70" s="57">
        <f t="shared" si="70"/>
        <v>0.46000000000003638</v>
      </c>
      <c r="S70" s="57">
        <f t="shared" si="70"/>
        <v>0.37999999999999545</v>
      </c>
      <c r="T70" s="57">
        <f t="shared" si="70"/>
        <v>1.1300000000001091</v>
      </c>
      <c r="U70" s="57">
        <f t="shared" si="70"/>
        <v>0.51999999999998181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184.30440000000038</v>
      </c>
    </row>
    <row r="71" spans="1:34" ht="101.25" customHeight="1" x14ac:dyDescent="0.25">
      <c r="A71" s="77" t="s">
        <v>96</v>
      </c>
      <c r="B71" s="14" t="s">
        <v>139</v>
      </c>
      <c r="C71" s="14"/>
      <c r="D71" s="14"/>
      <c r="E71" s="14"/>
      <c r="F71" s="14" t="s">
        <v>140</v>
      </c>
      <c r="G71" s="14"/>
      <c r="H71" s="14"/>
      <c r="I71" s="14"/>
      <c r="J71" s="14" t="s">
        <v>142</v>
      </c>
      <c r="K71" s="14"/>
      <c r="L71" s="14" t="s">
        <v>143</v>
      </c>
      <c r="M71" s="29"/>
      <c r="N71" s="29" t="s">
        <v>144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141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8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>
        <v>4.72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2415.9499999999998</v>
      </c>
      <c r="C12" s="26">
        <v>2578.6</v>
      </c>
      <c r="D12" s="26">
        <v>1806.24</v>
      </c>
      <c r="E12" s="26">
        <v>927.42</v>
      </c>
      <c r="F12" s="26">
        <v>1028.95</v>
      </c>
      <c r="G12" s="26">
        <v>2170.0700000000002</v>
      </c>
      <c r="H12" s="26">
        <v>5031.3</v>
      </c>
      <c r="I12" s="26">
        <v>5457.73</v>
      </c>
      <c r="J12" s="26">
        <v>3371.5</v>
      </c>
      <c r="K12" s="26">
        <v>3299.42</v>
      </c>
      <c r="L12" s="26">
        <v>2195.39</v>
      </c>
      <c r="M12" s="26">
        <v>3361.71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33644.28</v>
      </c>
      <c r="AI12" s="26">
        <v>33341.019999999997</v>
      </c>
      <c r="AJ12" s="69">
        <f>+AI12-AH12</f>
        <v>-303.26000000000204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118</v>
      </c>
      <c r="C15" s="23">
        <v>21.5</v>
      </c>
      <c r="D15" s="23">
        <v>54.5</v>
      </c>
      <c r="E15" s="23">
        <v>77</v>
      </c>
      <c r="F15" s="23">
        <v>145</v>
      </c>
      <c r="G15" s="23">
        <v>0</v>
      </c>
      <c r="H15" s="23">
        <v>0</v>
      </c>
      <c r="I15" s="23"/>
      <c r="J15" s="23">
        <v>158.5</v>
      </c>
      <c r="K15" s="23">
        <v>195.5</v>
      </c>
      <c r="L15" s="23">
        <v>328</v>
      </c>
      <c r="M15" s="23">
        <v>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1098</v>
      </c>
    </row>
    <row r="16" spans="1:36" s="32" customFormat="1" x14ac:dyDescent="0.25">
      <c r="A16" s="30" t="s">
        <v>20</v>
      </c>
      <c r="B16" s="31">
        <v>178</v>
      </c>
      <c r="C16" s="31">
        <v>233</v>
      </c>
      <c r="D16" s="31">
        <v>0</v>
      </c>
      <c r="E16" s="31">
        <v>0</v>
      </c>
      <c r="F16" s="31">
        <v>0</v>
      </c>
      <c r="G16" s="31">
        <v>206</v>
      </c>
      <c r="H16" s="31">
        <v>756</v>
      </c>
      <c r="I16" s="31">
        <v>757</v>
      </c>
      <c r="J16" s="31">
        <v>3</v>
      </c>
      <c r="K16" s="31">
        <v>21</v>
      </c>
      <c r="L16" s="31">
        <v>67</v>
      </c>
      <c r="M16" s="31">
        <v>257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2478</v>
      </c>
      <c r="AJ16" s="70"/>
    </row>
    <row r="17" spans="1:36" s="47" customFormat="1" x14ac:dyDescent="0.25">
      <c r="A17" s="46" t="s">
        <v>27</v>
      </c>
      <c r="B17" s="22">
        <f>B16*$B$8</f>
        <v>799.22</v>
      </c>
      <c r="C17" s="22">
        <f>C16*$B$8</f>
        <v>1046.17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924.94</v>
      </c>
      <c r="H17" s="22">
        <f t="shared" si="2"/>
        <v>3394.44</v>
      </c>
      <c r="I17" s="22">
        <f t="shared" si="2"/>
        <v>3398.9300000000003</v>
      </c>
      <c r="J17" s="22">
        <f t="shared" si="2"/>
        <v>13.47</v>
      </c>
      <c r="K17" s="22">
        <f t="shared" si="2"/>
        <v>94.29</v>
      </c>
      <c r="L17" s="22">
        <f t="shared" si="2"/>
        <v>300.83000000000004</v>
      </c>
      <c r="M17" s="22">
        <f t="shared" si="2"/>
        <v>1153.93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11126.220000000001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178</v>
      </c>
      <c r="C22" s="20">
        <f t="shared" ref="C22:AG23" si="5">+C16+C18+C20</f>
        <v>233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206</v>
      </c>
      <c r="H22" s="20">
        <f t="shared" si="5"/>
        <v>756</v>
      </c>
      <c r="I22" s="20">
        <f t="shared" si="5"/>
        <v>757</v>
      </c>
      <c r="J22" s="20">
        <f t="shared" si="5"/>
        <v>3</v>
      </c>
      <c r="K22" s="20">
        <f t="shared" si="5"/>
        <v>21</v>
      </c>
      <c r="L22" s="20">
        <f t="shared" si="5"/>
        <v>67</v>
      </c>
      <c r="M22" s="20">
        <f t="shared" si="5"/>
        <v>257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2478</v>
      </c>
    </row>
    <row r="23" spans="1:36" s="47" customFormat="1" x14ac:dyDescent="0.25">
      <c r="A23" s="48" t="s">
        <v>26</v>
      </c>
      <c r="B23" s="19">
        <f>+B17+B19+B21</f>
        <v>799.22</v>
      </c>
      <c r="C23" s="19">
        <f t="shared" si="5"/>
        <v>1046.17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924.94</v>
      </c>
      <c r="H23" s="19">
        <f t="shared" si="5"/>
        <v>3394.44</v>
      </c>
      <c r="I23" s="19">
        <f t="shared" si="5"/>
        <v>3398.9300000000003</v>
      </c>
      <c r="J23" s="19">
        <f t="shared" si="5"/>
        <v>13.47</v>
      </c>
      <c r="K23" s="19">
        <f t="shared" si="5"/>
        <v>94.29</v>
      </c>
      <c r="L23" s="19">
        <f t="shared" si="5"/>
        <v>300.83000000000004</v>
      </c>
      <c r="M23" s="19">
        <f t="shared" si="5"/>
        <v>1153.93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11126.220000000001</v>
      </c>
    </row>
    <row r="24" spans="1:36" x14ac:dyDescent="0.25">
      <c r="A24" s="13" t="s">
        <v>28</v>
      </c>
      <c r="B24" s="34">
        <v>80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80</v>
      </c>
    </row>
    <row r="25" spans="1:36" s="47" customFormat="1" x14ac:dyDescent="0.25">
      <c r="A25" s="46" t="s">
        <v>31</v>
      </c>
      <c r="B25" s="22">
        <f>B24*$D$8</f>
        <v>377.59999999999997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377.59999999999997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80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80</v>
      </c>
    </row>
    <row r="31" spans="1:36" s="47" customFormat="1" x14ac:dyDescent="0.25">
      <c r="A31" s="48" t="s">
        <v>33</v>
      </c>
      <c r="B31" s="19">
        <f>+B25+B27+B29</f>
        <v>377.59999999999997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377.59999999999997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5</v>
      </c>
      <c r="J40" s="36"/>
      <c r="K40" s="36"/>
      <c r="L40" s="36"/>
      <c r="M40" s="36">
        <v>18.5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22.450000000000003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83.064999999999998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105.515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5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18.5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22.450000000000003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83.064999999999998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105.515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910.26</v>
      </c>
      <c r="C49" s="44">
        <v>1140.3</v>
      </c>
      <c r="D49" s="44">
        <v>1677.61</v>
      </c>
      <c r="E49" s="44">
        <v>0</v>
      </c>
      <c r="F49" s="44">
        <v>877.26</v>
      </c>
      <c r="G49" s="44">
        <v>1144.22</v>
      </c>
      <c r="H49" s="44">
        <v>449.96</v>
      </c>
      <c r="I49" s="44">
        <v>783.34</v>
      </c>
      <c r="J49" s="44">
        <v>2383.14</v>
      </c>
      <c r="K49" s="44"/>
      <c r="L49" s="44">
        <v>1490.55</v>
      </c>
      <c r="M49" s="45">
        <v>1422.53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12279.17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>
        <v>259.18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259.18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116.21</v>
      </c>
      <c r="D52" s="44"/>
      <c r="E52" s="44">
        <v>761.03</v>
      </c>
      <c r="F52" s="44"/>
      <c r="G52" s="44"/>
      <c r="H52" s="44">
        <v>954.15</v>
      </c>
      <c r="I52" s="44">
        <v>800.76</v>
      </c>
      <c r="J52" s="44"/>
      <c r="K52" s="44">
        <v>1587.37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4219.5199999999995</v>
      </c>
    </row>
    <row r="53" spans="1:34" x14ac:dyDescent="0.25">
      <c r="A53" s="17" t="s">
        <v>18</v>
      </c>
      <c r="B53" s="44">
        <v>171.39</v>
      </c>
      <c r="C53" s="44">
        <v>256.17</v>
      </c>
      <c r="D53" s="44">
        <v>74.010000000000005</v>
      </c>
      <c r="E53" s="44">
        <v>89.4</v>
      </c>
      <c r="F53" s="44">
        <v>0</v>
      </c>
      <c r="G53" s="44">
        <v>88.15</v>
      </c>
      <c r="H53" s="44">
        <v>216.58</v>
      </c>
      <c r="I53" s="44">
        <v>382.51</v>
      </c>
      <c r="J53" s="44">
        <v>617</v>
      </c>
      <c r="K53" s="44">
        <v>972.89</v>
      </c>
      <c r="L53" s="44"/>
      <c r="M53" s="45">
        <v>710.99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3579.09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12</v>
      </c>
      <c r="I54" s="44"/>
      <c r="J54" s="44">
        <v>56.18</v>
      </c>
      <c r="K54" s="44">
        <v>18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86.18</v>
      </c>
    </row>
    <row r="55" spans="1:34" x14ac:dyDescent="0.25">
      <c r="A55" s="17" t="s">
        <v>52</v>
      </c>
      <c r="B55" s="44">
        <v>39.28</v>
      </c>
      <c r="C55" s="44"/>
      <c r="D55" s="44">
        <v>0</v>
      </c>
      <c r="E55" s="44">
        <v>0</v>
      </c>
      <c r="F55" s="44">
        <v>13.91</v>
      </c>
      <c r="G55" s="44">
        <v>51.25</v>
      </c>
      <c r="H55" s="44">
        <v>10.84</v>
      </c>
      <c r="I55" s="44">
        <v>68.680000000000007</v>
      </c>
      <c r="J55" s="44">
        <v>101.45</v>
      </c>
      <c r="K55" s="44"/>
      <c r="L55" s="44">
        <v>88.2</v>
      </c>
      <c r="M55" s="45">
        <v>1.88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375.49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>
        <v>69.69</v>
      </c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69.69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93.08</v>
      </c>
      <c r="J58" s="44"/>
      <c r="K58" s="44">
        <v>91.64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184.72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2415.75</v>
      </c>
      <c r="C64" s="53">
        <f t="shared" ref="C64:AG64" si="21">+C15+C23+C31+C39+C47+C48+C49+C50+C51+C52+C53+C54+C55+C56+C57+C58+C59+C60+C61+C62+C63</f>
        <v>2580.3500000000004</v>
      </c>
      <c r="D64" s="53">
        <f t="shared" si="21"/>
        <v>1806.12</v>
      </c>
      <c r="E64" s="53">
        <f t="shared" si="21"/>
        <v>927.43</v>
      </c>
      <c r="F64" s="53">
        <f t="shared" si="21"/>
        <v>1036.17</v>
      </c>
      <c r="G64" s="53">
        <f t="shared" si="21"/>
        <v>2208.56</v>
      </c>
      <c r="H64" s="53">
        <f t="shared" si="21"/>
        <v>5037.97</v>
      </c>
      <c r="I64" s="53">
        <f t="shared" si="21"/>
        <v>5549.7500000000009</v>
      </c>
      <c r="J64" s="53">
        <f t="shared" si="21"/>
        <v>3329.7399999999993</v>
      </c>
      <c r="K64" s="53">
        <f t="shared" si="21"/>
        <v>3288.56</v>
      </c>
      <c r="L64" s="53">
        <f t="shared" si="21"/>
        <v>2207.58</v>
      </c>
      <c r="M64" s="53">
        <f t="shared" si="21"/>
        <v>3372.3950000000004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33760.375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2415.9499999999998</v>
      </c>
      <c r="C67" s="57">
        <f t="shared" ref="C67:L67" si="23">C12</f>
        <v>2578.6</v>
      </c>
      <c r="D67" s="57">
        <f t="shared" si="23"/>
        <v>1806.24</v>
      </c>
      <c r="E67" s="57">
        <f t="shared" si="23"/>
        <v>927.42</v>
      </c>
      <c r="F67" s="57">
        <f t="shared" si="23"/>
        <v>1028.95</v>
      </c>
      <c r="G67" s="57">
        <f t="shared" si="23"/>
        <v>2170.0700000000002</v>
      </c>
      <c r="H67" s="57">
        <f t="shared" si="23"/>
        <v>5031.3</v>
      </c>
      <c r="I67" s="57">
        <f t="shared" si="23"/>
        <v>5457.73</v>
      </c>
      <c r="J67" s="57">
        <f t="shared" si="23"/>
        <v>3371.5</v>
      </c>
      <c r="K67" s="57">
        <f t="shared" si="23"/>
        <v>3299.42</v>
      </c>
      <c r="L67" s="57">
        <f t="shared" si="23"/>
        <v>2195.39</v>
      </c>
      <c r="M67" s="57">
        <f t="shared" si="22"/>
        <v>3361.71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33644.28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2415.9499999999998</v>
      </c>
      <c r="C69" s="59">
        <f t="shared" ref="C69:AG69" si="25">+C67+C68</f>
        <v>2578.6</v>
      </c>
      <c r="D69" s="59">
        <f t="shared" si="25"/>
        <v>1806.24</v>
      </c>
      <c r="E69" s="59">
        <f t="shared" si="25"/>
        <v>927.42</v>
      </c>
      <c r="F69" s="59">
        <f t="shared" si="25"/>
        <v>1028.95</v>
      </c>
      <c r="G69" s="59">
        <f t="shared" si="25"/>
        <v>2170.0700000000002</v>
      </c>
      <c r="H69" s="59">
        <f t="shared" si="25"/>
        <v>5031.3</v>
      </c>
      <c r="I69" s="59">
        <f t="shared" si="25"/>
        <v>5457.73</v>
      </c>
      <c r="J69" s="59">
        <f t="shared" si="25"/>
        <v>3371.5</v>
      </c>
      <c r="K69" s="59">
        <f t="shared" si="25"/>
        <v>3299.42</v>
      </c>
      <c r="L69" s="59">
        <f t="shared" si="25"/>
        <v>2195.39</v>
      </c>
      <c r="M69" s="59">
        <f t="shared" si="25"/>
        <v>3361.71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33644.28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-0.1999999999998181</v>
      </c>
      <c r="C70" s="57">
        <f t="shared" si="26"/>
        <v>1.7500000000004547</v>
      </c>
      <c r="D70" s="57">
        <f t="shared" si="26"/>
        <v>-0.12000000000011823</v>
      </c>
      <c r="E70" s="57">
        <f t="shared" si="26"/>
        <v>9.9999999999909051E-3</v>
      </c>
      <c r="F70" s="57">
        <f t="shared" si="26"/>
        <v>7.2200000000000273</v>
      </c>
      <c r="G70" s="57">
        <f t="shared" si="26"/>
        <v>38.489999999999782</v>
      </c>
      <c r="H70" s="57">
        <f t="shared" si="26"/>
        <v>6.6700000000000728</v>
      </c>
      <c r="I70" s="57">
        <f t="shared" si="26"/>
        <v>92.020000000001346</v>
      </c>
      <c r="J70" s="57">
        <f t="shared" si="26"/>
        <v>-41.760000000000673</v>
      </c>
      <c r="K70" s="57">
        <f t="shared" si="26"/>
        <v>-10.860000000000127</v>
      </c>
      <c r="L70" s="57">
        <f t="shared" si="26"/>
        <v>12.190000000000055</v>
      </c>
      <c r="M70" s="57">
        <f t="shared" si="26"/>
        <v>10.6850000000004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116.09500000000139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 t="s">
        <v>125</v>
      </c>
      <c r="H71" s="14" t="s">
        <v>126</v>
      </c>
      <c r="I71" s="14" t="s">
        <v>127</v>
      </c>
      <c r="J71" s="14" t="s">
        <v>130</v>
      </c>
      <c r="K71" s="14" t="s">
        <v>128</v>
      </c>
      <c r="L71" s="14" t="s">
        <v>133</v>
      </c>
      <c r="M71" s="29" t="s">
        <v>135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124</v>
      </c>
      <c r="J72" s="12" t="s">
        <v>131</v>
      </c>
      <c r="K72" s="12" t="s">
        <v>129</v>
      </c>
      <c r="L72" s="12" t="s">
        <v>134</v>
      </c>
      <c r="AH72" s="47"/>
    </row>
    <row r="73" spans="1:34" x14ac:dyDescent="0.25">
      <c r="J73" s="12" t="s">
        <v>132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I57" sqref="AI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61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2399.64</v>
      </c>
      <c r="C12" s="26">
        <v>711.6</v>
      </c>
      <c r="D12" s="26">
        <v>347.85</v>
      </c>
      <c r="E12" s="26">
        <v>2767.03</v>
      </c>
      <c r="F12" s="26">
        <v>1412.84</v>
      </c>
      <c r="G12" s="26">
        <v>1028.6600000000001</v>
      </c>
      <c r="H12" s="26">
        <v>274.31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8941.93</v>
      </c>
      <c r="AI12" s="26">
        <v>8851.65</v>
      </c>
      <c r="AJ12" s="69">
        <f>+AI12-AH12</f>
        <v>-90.280000000000655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118</v>
      </c>
      <c r="C15" s="23">
        <v>45.5</v>
      </c>
      <c r="D15" s="23">
        <v>11.5</v>
      </c>
      <c r="E15" s="23"/>
      <c r="F15" s="23">
        <v>126</v>
      </c>
      <c r="G15" s="23">
        <v>161.5</v>
      </c>
      <c r="H15" s="23">
        <v>22.5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485</v>
      </c>
    </row>
    <row r="16" spans="1:36" s="32" customFormat="1" x14ac:dyDescent="0.25">
      <c r="A16" s="30" t="s">
        <v>20</v>
      </c>
      <c r="B16" s="31">
        <v>246</v>
      </c>
      <c r="C16" s="31"/>
      <c r="D16" s="31"/>
      <c r="E16" s="31">
        <v>489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735</v>
      </c>
      <c r="AJ16" s="70"/>
    </row>
    <row r="17" spans="1:36" s="47" customFormat="1" x14ac:dyDescent="0.25">
      <c r="A17" s="46" t="s">
        <v>27</v>
      </c>
      <c r="B17" s="22">
        <f>B16*$B$8</f>
        <v>1104.54</v>
      </c>
      <c r="C17" s="22">
        <f>C16*$B$8</f>
        <v>0</v>
      </c>
      <c r="D17" s="22">
        <f t="shared" ref="D17:AG17" si="2">D16*$B$8</f>
        <v>0</v>
      </c>
      <c r="E17" s="22">
        <f t="shared" si="2"/>
        <v>2195.61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3300.15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246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489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735</v>
      </c>
    </row>
    <row r="23" spans="1:36" s="47" customFormat="1" x14ac:dyDescent="0.25">
      <c r="A23" s="48" t="s">
        <v>26</v>
      </c>
      <c r="B23" s="19">
        <f>+B17+B19+B21</f>
        <v>1104.54</v>
      </c>
      <c r="C23" s="19">
        <f t="shared" si="5"/>
        <v>0</v>
      </c>
      <c r="D23" s="19">
        <f t="shared" si="5"/>
        <v>0</v>
      </c>
      <c r="E23" s="19">
        <f t="shared" si="5"/>
        <v>2195.61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3300.15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1003.39</v>
      </c>
      <c r="C49" s="44">
        <v>476.31</v>
      </c>
      <c r="D49" s="44">
        <v>336.33</v>
      </c>
      <c r="E49" s="44">
        <v>429.66</v>
      </c>
      <c r="F49" s="44">
        <v>994.45</v>
      </c>
      <c r="G49" s="44">
        <v>731.86</v>
      </c>
      <c r="H49" s="44">
        <v>203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177.27</v>
      </c>
      <c r="C53" s="44">
        <v>190.55</v>
      </c>
      <c r="D53" s="44"/>
      <c r="E53" s="44">
        <v>178.65</v>
      </c>
      <c r="F53" s="44">
        <v>292.58999999999997</v>
      </c>
      <c r="G53" s="44">
        <v>135.34</v>
      </c>
      <c r="H53" s="44">
        <v>22.34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996.74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26.67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26.67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2403.1999999999998</v>
      </c>
      <c r="C64" s="53">
        <f t="shared" ref="C64:AG64" si="21">+C15+C23+C31+C39+C47+C48+C49+C50+C51+C52+C53+C54+C55+C56+C57+C58+C59+C60+C61+C62+C63</f>
        <v>712.3599999999999</v>
      </c>
      <c r="D64" s="53">
        <f t="shared" si="21"/>
        <v>347.83</v>
      </c>
      <c r="E64" s="53">
        <f t="shared" si="21"/>
        <v>2803.92</v>
      </c>
      <c r="F64" s="53">
        <f t="shared" si="21"/>
        <v>1413.04</v>
      </c>
      <c r="G64" s="53">
        <f t="shared" si="21"/>
        <v>1028.7</v>
      </c>
      <c r="H64" s="53">
        <f t="shared" si="21"/>
        <v>274.51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8983.56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5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2399.64</v>
      </c>
      <c r="C67" s="57">
        <f t="shared" ref="C67:L67" si="23">C12</f>
        <v>711.6</v>
      </c>
      <c r="D67" s="57">
        <f t="shared" si="23"/>
        <v>347.85</v>
      </c>
      <c r="E67" s="57">
        <f t="shared" si="23"/>
        <v>2767.03</v>
      </c>
      <c r="F67" s="57">
        <f t="shared" si="23"/>
        <v>1412.84</v>
      </c>
      <c r="G67" s="57">
        <f t="shared" si="23"/>
        <v>1028.6600000000001</v>
      </c>
      <c r="H67" s="57">
        <f t="shared" si="23"/>
        <v>274.31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8941.93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2399.64</v>
      </c>
      <c r="C69" s="59">
        <f t="shared" ref="C69:AG69" si="25">+C67+C68</f>
        <v>711.6</v>
      </c>
      <c r="D69" s="59">
        <f t="shared" si="25"/>
        <v>347.85</v>
      </c>
      <c r="E69" s="59">
        <f t="shared" si="25"/>
        <v>2767.03</v>
      </c>
      <c r="F69" s="59">
        <f t="shared" si="25"/>
        <v>1412.84</v>
      </c>
      <c r="G69" s="59">
        <f t="shared" si="25"/>
        <v>1028.6600000000001</v>
      </c>
      <c r="H69" s="59">
        <f t="shared" si="25"/>
        <v>274.31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8941.93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3.5599999999999454</v>
      </c>
      <c r="C70" s="57">
        <f t="shared" si="26"/>
        <v>0.75999999999987722</v>
      </c>
      <c r="D70" s="57">
        <f t="shared" si="26"/>
        <v>-2.0000000000038654E-2</v>
      </c>
      <c r="E70" s="57">
        <f t="shared" si="26"/>
        <v>36.889999999999873</v>
      </c>
      <c r="F70" s="57">
        <f t="shared" si="26"/>
        <v>0.20000000000004547</v>
      </c>
      <c r="G70" s="57">
        <f t="shared" si="26"/>
        <v>3.999999999996362E-2</v>
      </c>
      <c r="H70" s="57">
        <f t="shared" si="26"/>
        <v>0.19999999999998863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41.629999999999654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37" sqref="AI3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2537.67</v>
      </c>
      <c r="C12" s="26">
        <v>2825.95</v>
      </c>
      <c r="D12" s="26">
        <v>1629.47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6993.09</v>
      </c>
      <c r="AI12" s="26">
        <v>6065.02</v>
      </c>
      <c r="AJ12" s="69">
        <f>+AI12-AH12</f>
        <v>-928.06999999999971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333</v>
      </c>
      <c r="C15" s="23">
        <v>301</v>
      </c>
      <c r="D15" s="23">
        <v>403.5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1037.5</v>
      </c>
    </row>
    <row r="16" spans="1:36" s="32" customFormat="1" x14ac:dyDescent="0.25">
      <c r="A16" s="30" t="s">
        <v>20</v>
      </c>
      <c r="B16" s="31">
        <v>115</v>
      </c>
      <c r="C16" s="31">
        <v>134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249</v>
      </c>
      <c r="AJ16" s="70"/>
    </row>
    <row r="17" spans="1:36" s="47" customFormat="1" x14ac:dyDescent="0.25">
      <c r="A17" s="46" t="s">
        <v>27</v>
      </c>
      <c r="B17" s="22">
        <f>B16*$B$8</f>
        <v>516.35</v>
      </c>
      <c r="C17" s="22">
        <f>C16*$B$8</f>
        <v>601.66000000000008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1118.0100000000002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115</v>
      </c>
      <c r="C22" s="20">
        <f t="shared" ref="C22:AG23" si="5">+C16+C18+C20</f>
        <v>134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249</v>
      </c>
    </row>
    <row r="23" spans="1:36" s="47" customFormat="1" x14ac:dyDescent="0.25">
      <c r="A23" s="48" t="s">
        <v>26</v>
      </c>
      <c r="B23" s="19">
        <f>+B17+B19+B21</f>
        <v>516.35</v>
      </c>
      <c r="C23" s="19">
        <f t="shared" si="5"/>
        <v>601.66000000000008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1118.0100000000002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1333.39</v>
      </c>
      <c r="C49" s="44">
        <v>1466.23</v>
      </c>
      <c r="D49" s="44">
        <v>891.42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3691.04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349.09</v>
      </c>
      <c r="C53" s="44">
        <v>406.5</v>
      </c>
      <c r="D53" s="44">
        <v>321.91000000000003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1077.5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</v>
      </c>
      <c r="C55" s="44">
        <v>51.41</v>
      </c>
      <c r="D55" s="44">
        <v>14.85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74.259999999999991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2539.8300000000004</v>
      </c>
      <c r="C64" s="53">
        <f t="shared" ref="C64:AG64" si="21">+C15+C23+C31+C39+C47+C48+C49+C50+C51+C52+C53+C54+C55+C56+C57+C58+C59+C60+C61+C62+C63</f>
        <v>2826.8</v>
      </c>
      <c r="D64" s="53">
        <f t="shared" si="21"/>
        <v>1631.68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6998.3100000000013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2537.67</v>
      </c>
      <c r="C67" s="57">
        <f t="shared" ref="C67:L67" si="23">C12</f>
        <v>2825.95</v>
      </c>
      <c r="D67" s="57">
        <f t="shared" si="23"/>
        <v>1629.47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6993.09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2537.67</v>
      </c>
      <c r="C69" s="59">
        <f t="shared" ref="C69:AG69" si="25">+C67+C68</f>
        <v>2825.95</v>
      </c>
      <c r="D69" s="59">
        <f t="shared" si="25"/>
        <v>1629.47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6993.09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2.1600000000003092</v>
      </c>
      <c r="C70" s="57">
        <f t="shared" si="26"/>
        <v>0.8500000000003638</v>
      </c>
      <c r="D70" s="57">
        <f t="shared" si="26"/>
        <v>2.2100000000000364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5.2200000000007094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>
        <v>4.47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675.27</v>
      </c>
      <c r="C12" s="26">
        <v>1772.09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2447.3599999999997</v>
      </c>
      <c r="AI12" s="26">
        <v>2436.62</v>
      </c>
      <c r="AJ12" s="69">
        <f>+AI12-AH12</f>
        <v>-10.739999999999782</v>
      </c>
    </row>
    <row r="13" spans="1:36" ht="19.5" customHeight="1" x14ac:dyDescent="0.25">
      <c r="A13" s="25" t="s">
        <v>117</v>
      </c>
      <c r="B13" s="26">
        <v>6</v>
      </c>
      <c r="C13" s="26">
        <v>48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54</v>
      </c>
      <c r="AI13" s="26"/>
      <c r="AJ13" s="69">
        <f>+AI13-AH13</f>
        <v>-54</v>
      </c>
    </row>
    <row r="14" spans="1:36" ht="19.5" customHeight="1" x14ac:dyDescent="0.25">
      <c r="A14" s="25" t="s">
        <v>118</v>
      </c>
      <c r="B14" s="26">
        <v>18</v>
      </c>
      <c r="C14" s="26"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30</v>
      </c>
      <c r="C15" s="23">
        <v>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39.5</v>
      </c>
    </row>
    <row r="16" spans="1:36" s="32" customFormat="1" x14ac:dyDescent="0.25">
      <c r="A16" s="30" t="s">
        <v>20</v>
      </c>
      <c r="B16" s="31">
        <v>17</v>
      </c>
      <c r="C16" s="31">
        <v>72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</v>
      </c>
      <c r="AJ16" s="70"/>
    </row>
    <row r="17" spans="1:36" s="47" customFormat="1" x14ac:dyDescent="0.25">
      <c r="A17" s="46" t="s">
        <v>27</v>
      </c>
      <c r="B17" s="22">
        <f>B16*$B$8</f>
        <v>76.33</v>
      </c>
      <c r="C17" s="22">
        <f>C16*$B$8</f>
        <v>323.28000000000003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399.61</v>
      </c>
    </row>
    <row r="18" spans="1:36" s="32" customFormat="1" x14ac:dyDescent="0.25">
      <c r="A18" s="30" t="s">
        <v>23</v>
      </c>
      <c r="B18" s="33">
        <v>10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</v>
      </c>
      <c r="AJ18" s="70"/>
    </row>
    <row r="19" spans="1:36" s="47" customFormat="1" x14ac:dyDescent="0.25">
      <c r="A19" s="46" t="s">
        <v>27</v>
      </c>
      <c r="B19" s="22">
        <f>B18*$B$9</f>
        <v>44.699999999999996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44.699999999999996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72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</v>
      </c>
    </row>
    <row r="23" spans="1:36" s="47" customFormat="1" x14ac:dyDescent="0.25">
      <c r="A23" s="48" t="s">
        <v>26</v>
      </c>
      <c r="B23" s="19">
        <f>+B17+B19+B21</f>
        <v>121.03</v>
      </c>
      <c r="C23" s="19">
        <f t="shared" si="5"/>
        <v>323.28000000000003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444.31000000000006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1.1200000000000001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1.1200000000000001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5.0288000000000004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5.0288000000000004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1.1200000000000001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1.1200000000000001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5.0288000000000004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5.0288000000000004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510.6</v>
      </c>
      <c r="C49" s="44">
        <v>1367.75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1878.35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44.85</v>
      </c>
      <c r="C53" s="44">
        <v>86.12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130.97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29.46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29.46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706.48</v>
      </c>
      <c r="C64" s="53">
        <f t="shared" ref="C64:AG64" si="21">+C15+C23+C31+C39+C47+C48+C49+C50+C51+C52+C53+C54+C55+C56+C57+C58+C59+C60+C61+C62+C63</f>
        <v>1821.1388000000002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2527.6188000000002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675.27</v>
      </c>
      <c r="C67" s="57">
        <f t="shared" ref="C67:L67" si="23">C12</f>
        <v>1772.09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2447.3599999999997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48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72</v>
      </c>
    </row>
    <row r="69" spans="1:34" s="47" customFormat="1" x14ac:dyDescent="0.25">
      <c r="A69" s="58" t="s">
        <v>94</v>
      </c>
      <c r="B69" s="59">
        <f>+B67+B68</f>
        <v>699.27</v>
      </c>
      <c r="C69" s="59">
        <f t="shared" ref="C69:AG69" si="25">+C67+C68</f>
        <v>1820.09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2519.3599999999997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7.2100000000000364</v>
      </c>
      <c r="C70" s="57">
        <f t="shared" si="26"/>
        <v>1.0488000000002557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8.2588000000002921</v>
      </c>
    </row>
    <row r="71" spans="1:34" ht="102.75" customHeight="1" x14ac:dyDescent="0.25">
      <c r="A71" s="77" t="s">
        <v>96</v>
      </c>
      <c r="B71" s="14" t="s">
        <v>136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840.13</v>
      </c>
      <c r="C12" s="26">
        <v>149.15</v>
      </c>
      <c r="D12" s="26">
        <v>3311.31</v>
      </c>
      <c r="E12" s="26">
        <v>2056.73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6357.32</v>
      </c>
      <c r="AI12" s="26"/>
      <c r="AJ12" s="69">
        <f>+AI12-AH12</f>
        <v>-6357.32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25.5</v>
      </c>
      <c r="C15" s="23">
        <v>9</v>
      </c>
      <c r="D15" s="23"/>
      <c r="E15" s="23">
        <v>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34.5</v>
      </c>
    </row>
    <row r="16" spans="1:36" s="32" customFormat="1" x14ac:dyDescent="0.25">
      <c r="A16" s="30" t="s">
        <v>20</v>
      </c>
      <c r="B16" s="31">
        <v>49</v>
      </c>
      <c r="C16" s="31">
        <v>1</v>
      </c>
      <c r="D16" s="31">
        <v>295</v>
      </c>
      <c r="E16" s="31">
        <v>190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535</v>
      </c>
      <c r="AJ16" s="70"/>
    </row>
    <row r="17" spans="1:36" s="47" customFormat="1" x14ac:dyDescent="0.25">
      <c r="A17" s="46" t="s">
        <v>27</v>
      </c>
      <c r="B17" s="22">
        <f>B16*$B$8</f>
        <v>220.01000000000002</v>
      </c>
      <c r="C17" s="22">
        <f>C16*$B$8</f>
        <v>4.49</v>
      </c>
      <c r="D17" s="22">
        <f t="shared" ref="D17:AG17" si="2">D16*$B$8</f>
        <v>1324.55</v>
      </c>
      <c r="E17" s="22">
        <f t="shared" si="2"/>
        <v>853.1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2402.15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49</v>
      </c>
      <c r="C22" s="20">
        <f t="shared" ref="C22:AG23" si="5">+C16+C18+C20</f>
        <v>1</v>
      </c>
      <c r="D22" s="20">
        <f t="shared" si="5"/>
        <v>295</v>
      </c>
      <c r="E22" s="20">
        <f t="shared" si="5"/>
        <v>190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535</v>
      </c>
    </row>
    <row r="23" spans="1:36" s="47" customFormat="1" x14ac:dyDescent="0.25">
      <c r="A23" s="48" t="s">
        <v>26</v>
      </c>
      <c r="B23" s="19">
        <f>+B17+B19+B21</f>
        <v>220.01000000000002</v>
      </c>
      <c r="C23" s="19">
        <f t="shared" si="5"/>
        <v>4.49</v>
      </c>
      <c r="D23" s="19">
        <f t="shared" si="5"/>
        <v>1324.55</v>
      </c>
      <c r="E23" s="19">
        <f t="shared" si="5"/>
        <v>853.1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2402.15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11</v>
      </c>
      <c r="C32" s="36"/>
      <c r="D32" s="36">
        <v>21.96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32.96</v>
      </c>
    </row>
    <row r="33" spans="1:34" s="47" customFormat="1" x14ac:dyDescent="0.25">
      <c r="A33" s="46" t="s">
        <v>35</v>
      </c>
      <c r="B33" s="22">
        <f>B32*$B$8</f>
        <v>49.39</v>
      </c>
      <c r="C33" s="22">
        <f t="shared" ref="C33:AG33" si="12">C32*$B$8</f>
        <v>0</v>
      </c>
      <c r="D33" s="22">
        <f t="shared" si="12"/>
        <v>98.600400000000008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147.99040000000002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11</v>
      </c>
      <c r="C38" s="20">
        <f t="shared" ref="C38:AG39" si="15">+C32+C34+C36</f>
        <v>0</v>
      </c>
      <c r="D38" s="20">
        <f t="shared" si="15"/>
        <v>21.96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32.96</v>
      </c>
    </row>
    <row r="39" spans="1:34" s="47" customFormat="1" x14ac:dyDescent="0.25">
      <c r="A39" s="48" t="s">
        <v>42</v>
      </c>
      <c r="B39" s="19">
        <f>+B33+B35+B37</f>
        <v>49.39</v>
      </c>
      <c r="C39" s="19">
        <f t="shared" si="15"/>
        <v>0</v>
      </c>
      <c r="D39" s="19">
        <f t="shared" si="15"/>
        <v>98.600400000000008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147.99040000000002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467.34</v>
      </c>
      <c r="C49" s="44">
        <v>135.59</v>
      </c>
      <c r="D49" s="44">
        <v>1568.23</v>
      </c>
      <c r="E49" s="44">
        <v>1288.9000000000001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3460.06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63.92</v>
      </c>
      <c r="C53" s="44"/>
      <c r="D53" s="44">
        <v>296.02999999999997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359.95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16.350000000000001</v>
      </c>
      <c r="C55" s="44"/>
      <c r="D55" s="44">
        <v>53.94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70.289999999999992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842.51</v>
      </c>
      <c r="C64" s="53">
        <f t="shared" ref="C64:AG64" si="21">+C15+C23+C31+C39+C47+C48+C49+C50+C51+C52+C53+C54+C55+C56+C57+C58+C59+C60+C61+C62+C63</f>
        <v>149.08000000000001</v>
      </c>
      <c r="D64" s="53">
        <f t="shared" si="21"/>
        <v>3341.3503999999998</v>
      </c>
      <c r="E64" s="53">
        <f t="shared" si="21"/>
        <v>2142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6474.9403999999995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840.13</v>
      </c>
      <c r="C67" s="57">
        <f t="shared" ref="C67:L67" si="23">C12</f>
        <v>149.15</v>
      </c>
      <c r="D67" s="57">
        <f t="shared" si="23"/>
        <v>3311.31</v>
      </c>
      <c r="E67" s="57">
        <f t="shared" si="23"/>
        <v>2056.73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6357.32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840.13</v>
      </c>
      <c r="C69" s="59">
        <f t="shared" ref="C69:AG69" si="25">+C67+C68</f>
        <v>149.15</v>
      </c>
      <c r="D69" s="59">
        <f t="shared" si="25"/>
        <v>3311.31</v>
      </c>
      <c r="E69" s="59">
        <f t="shared" si="25"/>
        <v>2056.73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6357.32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2.3799999999999955</v>
      </c>
      <c r="C70" s="57">
        <f t="shared" si="26"/>
        <v>-6.9999999999993179E-2</v>
      </c>
      <c r="D70" s="57">
        <f t="shared" si="26"/>
        <v>30.040399999999863</v>
      </c>
      <c r="E70" s="57">
        <f t="shared" si="26"/>
        <v>85.269999999999982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117.62039999999985</v>
      </c>
    </row>
    <row r="71" spans="1:34" ht="96" customHeight="1" x14ac:dyDescent="0.25">
      <c r="A71" s="77" t="s">
        <v>96</v>
      </c>
      <c r="B71" s="14"/>
      <c r="C71" s="14"/>
      <c r="D71" s="14" t="s">
        <v>137</v>
      </c>
      <c r="E71" s="14" t="s">
        <v>138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2022-05-02T18:29:38Z</dcterms:modified>
</cp:coreProperties>
</file>