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7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C69" i="149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E64" i="151"/>
  <c r="AE70" i="151" s="1"/>
  <c r="W64" i="151"/>
  <c r="W70" i="151" s="1"/>
  <c r="O64" i="151"/>
  <c r="O70" i="151" s="1"/>
  <c r="G64" i="151"/>
  <c r="G70" i="151" s="1"/>
  <c r="AC64" i="149"/>
  <c r="AC70" i="149" s="1"/>
  <c r="AH23" i="149"/>
  <c r="F11" i="145" s="1"/>
  <c r="M64" i="149"/>
  <c r="M70" i="149" s="1"/>
  <c r="Y64" i="150"/>
  <c r="Y70" i="150" s="1"/>
  <c r="I64" i="150"/>
  <c r="I70" i="150" s="1"/>
  <c r="AC64" i="150"/>
  <c r="AC70" i="150" s="1"/>
  <c r="U64" i="150"/>
  <c r="U70" i="150" s="1"/>
  <c r="M64" i="150"/>
  <c r="M70" i="150" s="1"/>
  <c r="E64" i="150"/>
  <c r="E70" i="150" s="1"/>
  <c r="AG64" i="149"/>
  <c r="AG70" i="149" s="1"/>
  <c r="Q64" i="149"/>
  <c r="Q70" i="149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AD69" i="148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V31" i="40"/>
  <c r="V64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AB64" i="40" l="1"/>
  <c r="AB70" i="40" s="1"/>
  <c r="L69" i="40"/>
  <c r="T64" i="40"/>
  <c r="AF64" i="40"/>
  <c r="AF70" i="40" s="1"/>
  <c r="V70" i="40"/>
  <c r="D69" i="40"/>
  <c r="Q39" i="40"/>
  <c r="M39" i="40"/>
  <c r="AG64" i="40"/>
  <c r="AG70" i="40" s="1"/>
  <c r="X64" i="40"/>
  <c r="X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O23" i="40"/>
  <c r="O64" i="40" s="1"/>
  <c r="O70" i="40" s="1"/>
  <c r="N23" i="40"/>
  <c r="M23" i="40"/>
  <c r="M64" i="40" s="1"/>
  <c r="M70" i="40" s="1"/>
  <c r="AH69" i="40" l="1"/>
  <c r="R64" i="40"/>
  <c r="R70" i="40" s="1"/>
  <c r="P64" i="40"/>
  <c r="P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G47" i="40" s="1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F39" i="40" s="1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E31" i="40" s="1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K47" i="40"/>
  <c r="B38" i="40"/>
  <c r="E47" i="40" l="1"/>
  <c r="E23" i="40"/>
  <c r="I31" i="40"/>
  <c r="J39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<sst xmlns="http://schemas.openxmlformats.org/spreadsheetml/2006/main" count="777" uniqueCount="150">
  <si>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</si>
  <si>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</si>
  <si>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</si>
  <si>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</si>
  <si>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</si>
  <si>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</si>
  <si>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</si>
  <si>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</si>
  <si>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</si>
  <si>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</si>
  <si>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</si>
  <si>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</si>
  <si>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</si>
  <si>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</si>
  <si>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</si>
  <si>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</si>
  <si>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</si>
  <si>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</si>
  <si>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</si>
  <si>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</si>
  <si>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</si>
  <si>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</si>
  <si>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</si>
  <si>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</si>
  <si>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</si>
  <si>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</si>
  <si>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</si>
  <si>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</si>
  <si>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</si>
  <si>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</si>
  <si>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</si>
  <si>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</si>
  <si>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</si>
  <si>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</si>
  <si>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</si>
  <si>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</si>
  <si>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</si>
  <si>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</si>
  <si>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</si>
  <si>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</si>
  <si>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</si>
  <si>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</si>
  <si>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</si>
  <si>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</si>
  <si>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</si>
  <si>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</si>
  <si>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</si>
  <si>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</si>
  <si>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</si>
  <si>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</si>
  <si>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</si>
  <si>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</si>
  <si>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</si>
  <si>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</si>
  <si>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</si>
  <si>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</si>
  <si>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</si>
  <si>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</si>
  <si>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</si>
  <si>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</si>
  <si>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</si>
  <si>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</si>
  <si>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</si>
  <si>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</si>
  <si>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</si>
  <si>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</si>
  <si>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</si>
  <si>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</si>
  <si>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</si>
  <si>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</si>
  <si>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</si>
  <si>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</si>
  <si>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</si>
  <si>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</si>
  <si>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</si>
  <si>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</si>
  <si>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</si>
  <si>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</si>
  <si>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</si>
  <si>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</si>
  <si>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</si>
  <si>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</si>
  <si>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</si>
  <si>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</si>
  <si>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</si>
  <si>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</si>
  <si>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</si>
  <si>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</si>
  <si>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</si>
  <si>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</si>
  <si>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</si>
  <si>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</si>
  <si>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</si>
  <si>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</si>
  <si>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</si>
  <si>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</si>
  <si>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</si>
  <si>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</si>
  <si>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</si>
  <si>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</si>
  <si>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</si>
  <si>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</si>
  <si>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</si>
  <si>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</si>
  <si>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</si>
  <si>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</si>
  <si>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</si>
  <si>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</si>
  <si>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</si>
  <si>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</si>
  <si>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</si>
  <si>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</si>
  <si>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</si>
  <si>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</si>
  <si>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</si>
  <si>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</si>
  <si>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</si>
  <si>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</si>
  <si>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</si>
  <si>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</si>
  <si>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</si>
  <si>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</si>
  <si>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</si>
  <si>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R/F 8.00</t>
  </si>
  <si>
    <t>R/F 51.00</t>
  </si>
  <si>
    <t>FALTANTE EFECTIVO.</t>
  </si>
  <si>
    <t>R/F 38.50</t>
  </si>
  <si>
    <t>R/F 113.50</t>
  </si>
  <si>
    <t>R/F 0.80</t>
  </si>
  <si>
    <t>MAL REGISTRO 12.11</t>
  </si>
  <si>
    <t>R/F 33.50</t>
  </si>
  <si>
    <t>R/F 26.50</t>
  </si>
  <si>
    <t>R/F 38.00</t>
  </si>
  <si>
    <t>R/F 10.00</t>
  </si>
  <si>
    <t>R/F 56.70</t>
  </si>
  <si>
    <t>R/F 14.00</t>
  </si>
  <si>
    <t>MAÑ REGISTRO 0.04$.</t>
  </si>
  <si>
    <t>R/F 5.50</t>
  </si>
  <si>
    <t>R/F 46.50</t>
  </si>
  <si>
    <t>FALTANTE ES SOBRANTE</t>
  </si>
  <si>
    <t xml:space="preserve">EN LA CAJA DE LA </t>
  </si>
  <si>
    <t xml:space="preserve">MAÑNAA POR </t>
  </si>
  <si>
    <t>RF DE FONDO.</t>
  </si>
  <si>
    <t>R/F 79.50</t>
  </si>
  <si>
    <t>R/F 60.20.</t>
  </si>
  <si>
    <t>MAL REGISTRO DE 5$</t>
  </si>
  <si>
    <t>SOBRANTE EN $ 227</t>
  </si>
  <si>
    <t>EN DEBITO 909.95CAJA</t>
  </si>
  <si>
    <t>CERRADA FUERA DE L</t>
  </si>
  <si>
    <t>119 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</si>
</sst>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105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96088.81</v>
      </c>
      <c r="C2" s="43">
        <f>MODELO!AH12</f>
        <v>31355.67</v>
      </c>
      <c r="D2" s="43">
        <f>EXQUISITECES!AH12</f>
        <v>15977.69</v>
      </c>
      <c r="E2" s="43">
        <f>HOYADA!AH12</f>
        <v>9854.19</v>
      </c>
      <c r="F2" s="43">
        <f>FARMASTOP!AH12</f>
        <v>2485.02</v>
      </c>
      <c r="G2" s="43">
        <f>BOCAS!AH12</f>
        <v>7041.5</v>
      </c>
      <c r="H2" s="43">
        <f>LAGUNETICA!AH12</f>
        <v>17140.580000000002</v>
      </c>
      <c r="I2" s="43">
        <f>SANANTONIO!AH12</f>
        <v>0</v>
      </c>
      <c r="J2" s="43">
        <f>SUM(B2:I2)</f>
        <v>179943.45999999996</v>
      </c>
    </row>
    <row r="3" spans="1:10" x14ac:dyDescent="0.25">
      <c r="A3" s="46" t="s">
        <v>0</v>
      </c>
      <c r="B3" s="43">
        <f>AUTOMERCADO!AH15</f>
        <v>1395.2</v>
      </c>
      <c r="C3" s="43">
        <f>MODELO!AH15</f>
        <v>1114</v>
      </c>
      <c r="D3" s="43">
        <f>EXQUISITECES!AH15</f>
        <v>519</v>
      </c>
      <c r="E3" s="43">
        <f>HOYADA!AH15</f>
        <v>1209.5999999999999</v>
      </c>
      <c r="F3" s="43">
        <f>FARMASTOP!AH15</f>
        <v>44.5</v>
      </c>
      <c r="G3" s="43">
        <f>BOCAS!AH15</f>
        <v>31.5</v>
      </c>
      <c r="H3" s="43">
        <f>LAGUNETICA!AH15</f>
        <v>1256</v>
      </c>
      <c r="I3" s="43">
        <f>SANANTONIO!AH15</f>
        <v>0</v>
      </c>
      <c r="J3" s="43">
        <f t="shared" ref="J3:J52" si="0">SUM(B3:I3)</f>
        <v>5569.7999999999993</v>
      </c>
    </row>
    <row r="4" spans="1:10" x14ac:dyDescent="0.25">
      <c r="A4" s="73" t="s">
        <v>20</v>
      </c>
      <c r="B4" s="43">
        <f>AUTOMERCADO!AH16</f>
        <v>8833</v>
      </c>
      <c r="C4" s="43">
        <f>MODELO!AH16</f>
        <v>2293</v>
      </c>
      <c r="D4" s="43">
        <f>EXQUISITECES!AH16</f>
        <v>1499</v>
      </c>
      <c r="E4" s="43">
        <f>HOYADA!AH16</f>
        <v>637</v>
      </c>
      <c r="F4" s="43">
        <f>FARMASTOP!AH16</f>
        <v>93</v>
      </c>
      <c r="G4" s="43">
        <f>BOCAS!AH16</f>
        <v>779</v>
      </c>
      <c r="H4" s="43">
        <f>LAGUNETICA!AH16</f>
        <v>1606</v>
      </c>
      <c r="I4" s="43">
        <f>SANANTONIO!AH16</f>
        <v>0</v>
      </c>
      <c r="J4" s="43">
        <f t="shared" si="0"/>
        <v>15740</v>
      </c>
    </row>
    <row r="5" spans="1:10" x14ac:dyDescent="0.25">
      <c r="A5" s="46" t="s">
        <v>27</v>
      </c>
      <c r="B5" s="43">
        <f>AUTOMERCADO!AH17</f>
        <v>39748.5</v>
      </c>
      <c r="C5" s="43">
        <f>MODELO!AH17</f>
        <v>10318.5</v>
      </c>
      <c r="D5" s="43">
        <f>EXQUISITECES!AH17</f>
        <v>6745.5</v>
      </c>
      <c r="E5" s="43">
        <f>HOYADA!AH17</f>
        <v>2866.5</v>
      </c>
      <c r="F5" s="43">
        <f>FARMASTOP!AH17</f>
        <v>418.5</v>
      </c>
      <c r="G5" s="43">
        <f>BOCAS!AH17</f>
        <v>3497.71</v>
      </c>
      <c r="H5" s="43">
        <f>LAGUNETICA!AH17</f>
        <v>7227</v>
      </c>
      <c r="I5" s="43">
        <f>SANANTONIO!AH17</f>
        <v>0</v>
      </c>
      <c r="J5" s="43">
        <f t="shared" si="0"/>
        <v>70822.209999999992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8833</v>
      </c>
      <c r="C10" s="43">
        <f>MODELO!AH22</f>
        <v>2293</v>
      </c>
      <c r="D10" s="43">
        <f>EXQUISITECES!AH22</f>
        <v>1499</v>
      </c>
      <c r="E10" s="43">
        <f>HOYADA!AH22</f>
        <v>637</v>
      </c>
      <c r="F10" s="43">
        <f>FARMASTOP!AH22</f>
        <v>93</v>
      </c>
      <c r="G10" s="43">
        <f>BOCAS!AH22</f>
        <v>779</v>
      </c>
      <c r="H10" s="43">
        <f>LAGUNETICA!AH22</f>
        <v>1606</v>
      </c>
      <c r="I10" s="43">
        <f>SANANTONIO!AH22</f>
        <v>0</v>
      </c>
      <c r="J10" s="43">
        <f t="shared" si="0"/>
        <v>15740</v>
      </c>
    </row>
    <row r="11" spans="1:10" x14ac:dyDescent="0.25">
      <c r="A11" s="48" t="s">
        <v>26</v>
      </c>
      <c r="B11" s="43">
        <f>AUTOMERCADO!AH23</f>
        <v>39748.5</v>
      </c>
      <c r="C11" s="43">
        <f>MODELO!AH23</f>
        <v>10318.5</v>
      </c>
      <c r="D11" s="43">
        <f>EXQUISITECES!AH23</f>
        <v>6745.5</v>
      </c>
      <c r="E11" s="43">
        <f>HOYADA!AH23</f>
        <v>2866.5</v>
      </c>
      <c r="F11" s="43">
        <f>FARMASTOP!AH23</f>
        <v>418.5</v>
      </c>
      <c r="G11" s="43">
        <f>BOCAS!AH23</f>
        <v>3497.71</v>
      </c>
      <c r="H11" s="43">
        <f>LAGUNETICA!AH23</f>
        <v>7227</v>
      </c>
      <c r="I11" s="43">
        <f>SANANTONIO!AH23</f>
        <v>0</v>
      </c>
      <c r="J11" s="43">
        <f t="shared" si="0"/>
        <v>70822.209999999992</v>
      </c>
    </row>
    <row r="12" spans="1:10" x14ac:dyDescent="0.25">
      <c r="A12" s="46" t="s">
        <v>28</v>
      </c>
      <c r="B12" s="43">
        <f>AUTOMERCADO!AH24</f>
        <v>15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15</v>
      </c>
    </row>
    <row r="13" spans="1:10" x14ac:dyDescent="0.25">
      <c r="A13" s="46" t="s">
        <v>31</v>
      </c>
      <c r="B13" s="43">
        <f>AUTOMERCADO!AH25</f>
        <v>71.100000000000009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71.100000000000009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15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15</v>
      </c>
    </row>
    <row r="19" spans="1:10" x14ac:dyDescent="0.25">
      <c r="A19" s="48" t="s">
        <v>33</v>
      </c>
      <c r="B19" s="43">
        <f>AUTOMERCADO!AH31</f>
        <v>71.100000000000009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71.100000000000009</v>
      </c>
    </row>
    <row r="20" spans="1:10" x14ac:dyDescent="0.25">
      <c r="A20" s="46" t="s">
        <v>34</v>
      </c>
      <c r="B20" s="43">
        <f>AUTOMERCADO!AH32</f>
        <v>805.54</v>
      </c>
      <c r="C20" s="43">
        <f>MODELO!AH32</f>
        <v>19.399999999999999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824.93999999999994</v>
      </c>
    </row>
    <row r="21" spans="1:10" x14ac:dyDescent="0.25">
      <c r="A21" s="46" t="s">
        <v>35</v>
      </c>
      <c r="B21" s="43">
        <f>AUTOMERCADO!AH33</f>
        <v>3624.93</v>
      </c>
      <c r="C21" s="43">
        <f>MODELO!AH33</f>
        <v>87.3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3712.23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805.54</v>
      </c>
      <c r="C26" s="43">
        <f>MODELO!AH38</f>
        <v>19.399999999999999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824.93999999999994</v>
      </c>
    </row>
    <row r="27" spans="1:10" x14ac:dyDescent="0.25">
      <c r="A27" s="48" t="s">
        <v>42</v>
      </c>
      <c r="B27" s="43">
        <f>AUTOMERCADO!AH39</f>
        <v>3624.93</v>
      </c>
      <c r="C27" s="43">
        <f>MODELO!AH39</f>
        <v>87.3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3712.23</v>
      </c>
    </row>
    <row r="28" spans="1:10" x14ac:dyDescent="0.25">
      <c r="A28" s="46" t="s">
        <v>43</v>
      </c>
      <c r="B28" s="43">
        <f>AUTOMERCADO!AH40</f>
        <v>419.74</v>
      </c>
      <c r="C28" s="43">
        <f>MODELO!AH40</f>
        <v>33.32</v>
      </c>
      <c r="D28" s="43">
        <f>EXQUISITECES!AH40</f>
        <v>0</v>
      </c>
      <c r="E28" s="43">
        <f>HOYADA!AH40</f>
        <v>58.15</v>
      </c>
      <c r="F28" s="43">
        <f>FARMASTOP!AH40</f>
        <v>10.56</v>
      </c>
      <c r="G28" s="43">
        <f>BOCAS!AH40</f>
        <v>13.5</v>
      </c>
      <c r="H28" s="43">
        <f>LAGUNETICA!AH40</f>
        <v>0</v>
      </c>
      <c r="I28" s="43">
        <f>SANANTONIO!AH40</f>
        <v>0</v>
      </c>
      <c r="J28" s="43">
        <f t="shared" si="0"/>
        <v>535.27</v>
      </c>
    </row>
    <row r="29" spans="1:10" x14ac:dyDescent="0.25">
      <c r="A29" s="46" t="s">
        <v>44</v>
      </c>
      <c r="B29" s="43">
        <f>AUTOMERCADO!AH41</f>
        <v>1888.83</v>
      </c>
      <c r="C29" s="43">
        <f>MODELO!AH41</f>
        <v>149.94</v>
      </c>
      <c r="D29" s="43">
        <f>EXQUISITECES!AH41</f>
        <v>0</v>
      </c>
      <c r="E29" s="43">
        <f>HOYADA!AH41</f>
        <v>261.67500000000001</v>
      </c>
      <c r="F29" s="43">
        <f>FARMASTOP!AH41</f>
        <v>47.52</v>
      </c>
      <c r="G29" s="43">
        <f>BOCAS!AH41</f>
        <v>60.615000000000002</v>
      </c>
      <c r="H29" s="43">
        <f>LAGUNETICA!AH41</f>
        <v>0</v>
      </c>
      <c r="I29" s="43">
        <f>SANANTONIO!AH41</f>
        <v>0</v>
      </c>
      <c r="J29" s="43">
        <f t="shared" si="0"/>
        <v>2408.58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419.74</v>
      </c>
      <c r="C34" s="43">
        <f>MODELO!AH46</f>
        <v>33.32</v>
      </c>
      <c r="D34" s="43">
        <f>EXQUISITECES!AH46</f>
        <v>0</v>
      </c>
      <c r="E34" s="43">
        <f>HOYADA!AH46</f>
        <v>58.15</v>
      </c>
      <c r="F34" s="43">
        <f>FARMASTOP!AH46</f>
        <v>10.56</v>
      </c>
      <c r="G34" s="43">
        <f>BOCAS!AH46</f>
        <v>13.5</v>
      </c>
      <c r="H34" s="43">
        <f>LAGUNETICA!AH46</f>
        <v>0</v>
      </c>
      <c r="I34" s="43">
        <f>SANANTONIO!AH46</f>
        <v>0</v>
      </c>
      <c r="J34" s="43">
        <f t="shared" si="0"/>
        <v>535.27</v>
      </c>
    </row>
    <row r="35" spans="1:10" x14ac:dyDescent="0.25">
      <c r="A35" s="48" t="s">
        <v>48</v>
      </c>
      <c r="B35" s="43">
        <f>AUTOMERCADO!AH47</f>
        <v>1888.83</v>
      </c>
      <c r="C35" s="43">
        <f>MODELO!AH47</f>
        <v>149.94</v>
      </c>
      <c r="D35" s="43">
        <f>EXQUISITECES!AH47</f>
        <v>0</v>
      </c>
      <c r="E35" s="43">
        <f>HOYADA!AH47</f>
        <v>261.67500000000001</v>
      </c>
      <c r="F35" s="43">
        <f>FARMASTOP!AH47</f>
        <v>47.52</v>
      </c>
      <c r="G35" s="43">
        <f>BOCAS!AH47</f>
        <v>60.615000000000002</v>
      </c>
      <c r="H35" s="43">
        <f>LAGUNETICA!AH47</f>
        <v>0</v>
      </c>
      <c r="I35" s="43">
        <f>SANANTONIO!AH47</f>
        <v>0</v>
      </c>
      <c r="J35" s="43">
        <f t="shared" si="0"/>
        <v>2408.58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42695.219999999994</v>
      </c>
      <c r="C37" s="43">
        <f>MODELO!AH49</f>
        <v>11519.91</v>
      </c>
      <c r="D37" s="43">
        <f>EXQUISITECES!AH49</f>
        <v>7108.3899999999994</v>
      </c>
      <c r="E37" s="43">
        <f>HOYADA!AH49</f>
        <v>3860.1000000000004</v>
      </c>
      <c r="F37" s="43">
        <f>FARMASTOP!AH49</f>
        <v>1730.46</v>
      </c>
      <c r="G37" s="43">
        <f>BOCAS!AH49</f>
        <v>3291.4799999999996</v>
      </c>
      <c r="H37" s="43">
        <f>LAGUNETICA!AH49</f>
        <v>5160.59</v>
      </c>
      <c r="I37" s="43">
        <f>SANANTONIO!AH49</f>
        <v>0</v>
      </c>
      <c r="J37" s="43">
        <f t="shared" si="0"/>
        <v>75366.14999999998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815.71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815.71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3646.17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4220.62</v>
      </c>
      <c r="I40" s="43">
        <f>SANANTONIO!AH52</f>
        <v>0</v>
      </c>
      <c r="J40" s="43">
        <f t="shared" si="0"/>
        <v>7866.79</v>
      </c>
    </row>
    <row r="41" spans="1:10" x14ac:dyDescent="0.25">
      <c r="A41" s="74" t="s">
        <v>18</v>
      </c>
      <c r="B41" s="43">
        <f>AUTOMERCADO!AH53</f>
        <v>2683.4300000000003</v>
      </c>
      <c r="C41" s="43">
        <f>MODELO!AH53</f>
        <v>3209.39</v>
      </c>
      <c r="D41" s="43">
        <f>EXQUISITECES!AH53</f>
        <v>1061.05</v>
      </c>
      <c r="E41" s="43">
        <f>HOYADA!AH53</f>
        <v>1542.77</v>
      </c>
      <c r="F41" s="43">
        <f>FARMASTOP!AH53</f>
        <v>131.76</v>
      </c>
      <c r="G41" s="43">
        <f>BOCAS!AH53</f>
        <v>147.28</v>
      </c>
      <c r="H41" s="43">
        <f>LAGUNETICA!AH53</f>
        <v>1346.2299999999998</v>
      </c>
      <c r="I41" s="43">
        <f>SANANTONIO!AH53</f>
        <v>0</v>
      </c>
      <c r="J41" s="43">
        <f t="shared" si="0"/>
        <v>10121.91</v>
      </c>
    </row>
    <row r="42" spans="1:10" x14ac:dyDescent="0.25">
      <c r="A42" s="74" t="s">
        <v>114</v>
      </c>
      <c r="B42" s="43">
        <f>AUTOMERCADO!AH54</f>
        <v>93.06</v>
      </c>
      <c r="C42" s="43">
        <f>MODELO!AH54</f>
        <v>73.36</v>
      </c>
      <c r="D42" s="43">
        <f>EXQUISITECES!AH54</f>
        <v>69.760000000000005</v>
      </c>
      <c r="E42" s="43">
        <f>HOYADA!AH54</f>
        <v>79.72</v>
      </c>
      <c r="F42" s="43">
        <f>FARMASTOP!AH54</f>
        <v>0</v>
      </c>
      <c r="G42" s="43">
        <f>BOCAS!AH54</f>
        <v>20</v>
      </c>
      <c r="H42" s="43">
        <f>LAGUNETICA!AH54</f>
        <v>0</v>
      </c>
      <c r="I42" s="43">
        <f>SANANTONIO!AH54</f>
        <v>0</v>
      </c>
      <c r="J42" s="43">
        <f t="shared" si="0"/>
        <v>335.9</v>
      </c>
    </row>
    <row r="43" spans="1:10" x14ac:dyDescent="0.25">
      <c r="A43" s="74" t="s">
        <v>52</v>
      </c>
      <c r="B43" s="43">
        <f>AUTOMERCADO!AH55</f>
        <v>4218.29</v>
      </c>
      <c r="C43" s="43">
        <f>MODELO!AH55</f>
        <v>433.78999999999996</v>
      </c>
      <c r="D43" s="43">
        <f>EXQUISITECES!AH55</f>
        <v>554.76</v>
      </c>
      <c r="E43" s="43">
        <f>HOYADA!AH55</f>
        <v>98.02</v>
      </c>
      <c r="F43" s="43">
        <f>FARMASTOP!AH55</f>
        <v>145.66000000000003</v>
      </c>
      <c r="G43" s="43">
        <f>BOCAS!AH55</f>
        <v>96.53</v>
      </c>
      <c r="H43" s="43">
        <f>LAGUNETICA!AH55</f>
        <v>104.88</v>
      </c>
      <c r="I43" s="43">
        <f>SANANTONIO!AH55</f>
        <v>0</v>
      </c>
      <c r="J43" s="43">
        <f t="shared" si="0"/>
        <v>5651.93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5.46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5.46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45.4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45.4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15</v>
      </c>
      <c r="I47" s="43">
        <f>SANANTONIO!AH59</f>
        <v>0</v>
      </c>
      <c r="J47" s="43">
        <f t="shared" si="0"/>
        <v>15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96418.559999999998</v>
      </c>
      <c r="C52" s="75">
        <f>MODELO!AH64</f>
        <v>31418.93</v>
      </c>
      <c r="D52" s="75">
        <f>EXQUISITECES!AH64</f>
        <v>16058.46</v>
      </c>
      <c r="E52" s="75">
        <f>HOYADA!AH64</f>
        <v>9918.3850000000002</v>
      </c>
      <c r="F52" s="75">
        <f>FARMASTOP!AH64</f>
        <v>2518.4</v>
      </c>
      <c r="G52" s="75">
        <f>BOCAS!AH64</f>
        <v>7145.1149999999998</v>
      </c>
      <c r="H52" s="75">
        <f>LAGUNETICA!AH64</f>
        <v>19330.32</v>
      </c>
      <c r="I52" s="75">
        <f>SANANTONIO!AH64</f>
        <v>0</v>
      </c>
      <c r="J52" s="75">
        <f t="shared" si="0"/>
        <v>182808.16999999998</v>
      </c>
    </row>
    <row r="53" spans="1:10" x14ac:dyDescent="0.25">
      <c r="A53" s="56" t="s">
        <v>3</v>
      </c>
      <c r="B53" s="43">
        <f>B2</f>
        <v>96088.81</v>
      </c>
      <c r="C53" s="43">
        <f t="shared" ref="C53:I53" si="1">C2</f>
        <v>31355.67</v>
      </c>
      <c r="D53" s="43">
        <f t="shared" si="1"/>
        <v>15977.69</v>
      </c>
      <c r="E53" s="43">
        <f t="shared" si="1"/>
        <v>9854.19</v>
      </c>
      <c r="F53" s="43">
        <f t="shared" si="1"/>
        <v>2485.02</v>
      </c>
      <c r="G53" s="43">
        <f t="shared" si="1"/>
        <v>7041.5</v>
      </c>
      <c r="H53" s="43">
        <f t="shared" si="1"/>
        <v>17140.580000000002</v>
      </c>
      <c r="I53" s="43">
        <f t="shared" si="1"/>
        <v>0</v>
      </c>
      <c r="J53" s="43">
        <f>J2</f>
        <v>179943.45999999996</v>
      </c>
    </row>
    <row r="54" spans="1:10" x14ac:dyDescent="0.25">
      <c r="A54" s="58" t="s">
        <v>95</v>
      </c>
      <c r="B54" s="43">
        <f>+B52-B53</f>
        <v>329.75</v>
      </c>
      <c r="C54" s="43">
        <f t="shared" ref="C54:I54" si="2">+C52-C53</f>
        <v>63.260000000002037</v>
      </c>
      <c r="D54" s="43">
        <f t="shared" si="2"/>
        <v>80.769999999998618</v>
      </c>
      <c r="E54" s="43">
        <f t="shared" si="2"/>
        <v>64.194999999999709</v>
      </c>
      <c r="F54" s="43">
        <f t="shared" si="2"/>
        <v>33.380000000000109</v>
      </c>
      <c r="G54" s="43">
        <f t="shared" si="2"/>
        <v>103.61499999999978</v>
      </c>
      <c r="H54" s="43">
        <f t="shared" si="2"/>
        <v>2189.739999999998</v>
      </c>
      <c r="I54" s="43">
        <f t="shared" si="2"/>
        <v>0</v>
      </c>
      <c r="J54" s="43">
        <f>+J52-J53</f>
        <v>2864.710000000021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107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>
        <v>4.74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67</v>
      </c>
      <c r="I11" s="5" t="s">
        <v>75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70</v>
      </c>
      <c r="S11" s="5" t="s">
        <v>72</v>
      </c>
      <c r="T11" s="5" t="s">
        <v>76</v>
      </c>
      <c r="U11" s="5" t="s">
        <v>80</v>
      </c>
      <c r="V11" s="5" t="s">
        <v>82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5457.79</v>
      </c>
      <c r="C12" s="26">
        <v>7715.07</v>
      </c>
      <c r="D12" s="26">
        <v>6640.76</v>
      </c>
      <c r="E12" s="26">
        <v>6241.93</v>
      </c>
      <c r="F12" s="26">
        <v>7731.76</v>
      </c>
      <c r="G12" s="26">
        <v>4979.38</v>
      </c>
      <c r="H12" s="26">
        <v>4096.7700000000004</v>
      </c>
      <c r="I12" s="26">
        <v>734.87</v>
      </c>
      <c r="J12" s="26">
        <v>5417.16</v>
      </c>
      <c r="K12" s="26">
        <v>6187.73</v>
      </c>
      <c r="L12" s="26">
        <v>6209.04</v>
      </c>
      <c r="M12" s="26">
        <v>7109.16</v>
      </c>
      <c r="N12" s="26">
        <v>4362.5200000000004</v>
      </c>
      <c r="O12" s="26">
        <v>3799.91</v>
      </c>
      <c r="P12" s="26">
        <v>3937.33</v>
      </c>
      <c r="Q12" s="26">
        <v>4423.92</v>
      </c>
      <c r="R12" s="26">
        <v>3385.6</v>
      </c>
      <c r="S12" s="26">
        <v>4555.5200000000004</v>
      </c>
      <c r="T12" s="26">
        <v>437.87</v>
      </c>
      <c r="U12" s="26">
        <v>2027.43</v>
      </c>
      <c r="V12" s="26">
        <v>637.29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96088.81</v>
      </c>
      <c r="AI12" s="26">
        <v>96088.06</v>
      </c>
      <c r="AJ12" s="69">
        <f>+AI12-AH12</f>
        <v>-0.75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</v>
      </c>
      <c r="C15" s="23"/>
      <c r="D15" s="23">
        <v>17.3</v>
      </c>
      <c r="E15" s="23"/>
      <c r="F15" s="23"/>
      <c r="G15" s="23">
        <v>120.5</v>
      </c>
      <c r="H15" s="23">
        <v>234</v>
      </c>
      <c r="I15" s="23">
        <v>33</v>
      </c>
      <c r="J15" s="23"/>
      <c r="K15" s="23"/>
      <c r="L15" s="23">
        <v>3.5</v>
      </c>
      <c r="M15" s="23">
        <v>16.5</v>
      </c>
      <c r="N15" s="23"/>
      <c r="O15" s="23">
        <v>240.5</v>
      </c>
      <c r="P15" s="23">
        <v>79.5</v>
      </c>
      <c r="Q15" s="23">
        <v>258</v>
      </c>
      <c r="R15" s="23">
        <v>89.5</v>
      </c>
      <c r="S15" s="23">
        <v>194.5</v>
      </c>
      <c r="T15" s="23">
        <v>40.4</v>
      </c>
      <c r="U15" s="23"/>
      <c r="V15" s="23">
        <v>65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1395.2</v>
      </c>
    </row>
    <row r="16" spans="1:36" s="32" customFormat="1" x14ac:dyDescent="0.25">
      <c r="A16" s="30" t="s">
        <v>20</v>
      </c>
      <c r="B16" s="31">
        <v>683</v>
      </c>
      <c r="C16" s="31">
        <v>1013</v>
      </c>
      <c r="D16" s="31">
        <v>807</v>
      </c>
      <c r="E16" s="31">
        <v>661</v>
      </c>
      <c r="F16" s="31">
        <v>1015</v>
      </c>
      <c r="G16" s="31"/>
      <c r="H16" s="31"/>
      <c r="I16" s="31"/>
      <c r="J16" s="31">
        <v>910</v>
      </c>
      <c r="K16" s="31">
        <v>761</v>
      </c>
      <c r="L16" s="31">
        <v>1020</v>
      </c>
      <c r="M16" s="31">
        <v>1253</v>
      </c>
      <c r="N16" s="31">
        <v>588</v>
      </c>
      <c r="O16" s="31"/>
      <c r="P16" s="31"/>
      <c r="Q16" s="31"/>
      <c r="R16" s="31"/>
      <c r="S16" s="31"/>
      <c r="T16" s="31"/>
      <c r="U16" s="31">
        <v>122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8833</v>
      </c>
      <c r="AJ16" s="70"/>
    </row>
    <row r="17" spans="1:36" s="47" customFormat="1" x14ac:dyDescent="0.25">
      <c r="A17" s="46" t="s">
        <v>27</v>
      </c>
      <c r="B17" s="22">
        <f>B16*$B$8</f>
        <v>3073.5</v>
      </c>
      <c r="C17" s="22">
        <f>C16*$B$8</f>
        <v>4558.5</v>
      </c>
      <c r="D17" s="22">
        <f t="shared" ref="D17:L17" si="2">D16*$B$8</f>
        <v>3631.5</v>
      </c>
      <c r="E17" s="22">
        <f t="shared" si="2"/>
        <v>2974.5</v>
      </c>
      <c r="F17" s="22">
        <f t="shared" si="2"/>
        <v>4567.5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4095</v>
      </c>
      <c r="K17" s="22">
        <f t="shared" si="2"/>
        <v>3424.5</v>
      </c>
      <c r="L17" s="22">
        <f t="shared" si="2"/>
        <v>4590</v>
      </c>
      <c r="M17" s="22">
        <f t="shared" ref="M17:R17" si="3">M16*$B$8</f>
        <v>5638.5</v>
      </c>
      <c r="N17" s="22">
        <f t="shared" si="3"/>
        <v>2646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549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39748.5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683</v>
      </c>
      <c r="C22" s="20">
        <f t="shared" ref="C22:L22" si="11">+C16+C18+C20</f>
        <v>1013</v>
      </c>
      <c r="D22" s="20">
        <f t="shared" si="11"/>
        <v>807</v>
      </c>
      <c r="E22" s="20">
        <f t="shared" si="11"/>
        <v>661</v>
      </c>
      <c r="F22" s="20">
        <f t="shared" si="11"/>
        <v>1015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910</v>
      </c>
      <c r="K22" s="20">
        <f t="shared" si="11"/>
        <v>761</v>
      </c>
      <c r="L22" s="20">
        <f t="shared" si="11"/>
        <v>1020</v>
      </c>
      <c r="M22" s="20">
        <f t="shared" ref="M22:S22" si="12">+M16+M18+M20</f>
        <v>1253</v>
      </c>
      <c r="N22" s="20">
        <f t="shared" si="12"/>
        <v>588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122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8833</v>
      </c>
    </row>
    <row r="23" spans="1:36" s="47" customFormat="1" x14ac:dyDescent="0.25">
      <c r="A23" s="48" t="s">
        <v>26</v>
      </c>
      <c r="B23" s="19">
        <f>+B17+B19+B21</f>
        <v>3073.5</v>
      </c>
      <c r="C23" s="19">
        <f t="shared" ref="C23:L23" si="14">+C17+C19+C21</f>
        <v>4558.5</v>
      </c>
      <c r="D23" s="19">
        <f t="shared" si="14"/>
        <v>3631.5</v>
      </c>
      <c r="E23" s="19">
        <f t="shared" si="14"/>
        <v>2974.5</v>
      </c>
      <c r="F23" s="19">
        <f t="shared" si="14"/>
        <v>4567.5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4095</v>
      </c>
      <c r="K23" s="19">
        <f t="shared" si="14"/>
        <v>3424.5</v>
      </c>
      <c r="L23" s="19">
        <f t="shared" si="14"/>
        <v>4590</v>
      </c>
      <c r="M23" s="19">
        <f t="shared" ref="M23:S23" si="15">+M17+M19+M21</f>
        <v>5638.5</v>
      </c>
      <c r="N23" s="19">
        <f t="shared" si="15"/>
        <v>2646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549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39748.5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>
        <v>15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71.100000000000009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71.100000000000009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15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71.100000000000009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71.100000000000009</v>
      </c>
    </row>
    <row r="32" spans="1:36" x14ac:dyDescent="0.25">
      <c r="A32" s="13" t="s">
        <v>34</v>
      </c>
      <c r="B32" s="36"/>
      <c r="C32" s="36">
        <v>206</v>
      </c>
      <c r="D32" s="36">
        <v>198.12</v>
      </c>
      <c r="E32" s="36">
        <v>123.53</v>
      </c>
      <c r="F32" s="36"/>
      <c r="G32" s="36"/>
      <c r="H32" s="36"/>
      <c r="I32" s="36"/>
      <c r="J32" s="36">
        <v>73.36</v>
      </c>
      <c r="K32" s="36">
        <v>25</v>
      </c>
      <c r="L32" s="36">
        <v>30.6</v>
      </c>
      <c r="M32" s="37"/>
      <c r="N32" s="37">
        <v>148.93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805.54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927</v>
      </c>
      <c r="D33" s="22">
        <f t="shared" si="30"/>
        <v>891.54</v>
      </c>
      <c r="E33" s="22">
        <f t="shared" si="30"/>
        <v>555.88499999999999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330.12</v>
      </c>
      <c r="K33" s="22">
        <f t="shared" si="30"/>
        <v>112.5</v>
      </c>
      <c r="L33" s="22">
        <f t="shared" si="30"/>
        <v>137.70000000000002</v>
      </c>
      <c r="M33" s="22">
        <f t="shared" ref="M33:R33" si="31">M32*$B$8</f>
        <v>0</v>
      </c>
      <c r="N33" s="22">
        <f t="shared" si="31"/>
        <v>670.18500000000006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3624.93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206</v>
      </c>
      <c r="D38" s="20">
        <f t="shared" si="39"/>
        <v>198.12</v>
      </c>
      <c r="E38" s="20">
        <f t="shared" si="39"/>
        <v>123.53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73.36</v>
      </c>
      <c r="K38" s="20">
        <f t="shared" si="39"/>
        <v>25</v>
      </c>
      <c r="L38" s="20">
        <f t="shared" si="39"/>
        <v>30.6</v>
      </c>
      <c r="M38" s="20">
        <f t="shared" ref="M38:S38" si="40">+M32+M34+M36</f>
        <v>0</v>
      </c>
      <c r="N38" s="20">
        <f t="shared" si="40"/>
        <v>148.93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805.54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927</v>
      </c>
      <c r="D39" s="19">
        <f t="shared" si="42"/>
        <v>891.54</v>
      </c>
      <c r="E39" s="19">
        <f t="shared" si="42"/>
        <v>555.88499999999999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330.12</v>
      </c>
      <c r="K39" s="19">
        <f t="shared" si="42"/>
        <v>112.5</v>
      </c>
      <c r="L39" s="19">
        <f t="shared" si="42"/>
        <v>137.70000000000002</v>
      </c>
      <c r="M39" s="19">
        <f t="shared" ref="M39:S39" si="43">+M33+M35+M37</f>
        <v>0</v>
      </c>
      <c r="N39" s="19">
        <f t="shared" si="43"/>
        <v>670.18500000000006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3624.93</v>
      </c>
    </row>
    <row r="40" spans="1:34" x14ac:dyDescent="0.25">
      <c r="A40" s="13" t="s">
        <v>43</v>
      </c>
      <c r="B40" s="36">
        <v>37.89</v>
      </c>
      <c r="C40" s="36">
        <v>79.53</v>
      </c>
      <c r="D40" s="36">
        <v>38.29</v>
      </c>
      <c r="E40" s="36">
        <v>16.61</v>
      </c>
      <c r="F40" s="36">
        <v>164.74</v>
      </c>
      <c r="G40" s="36"/>
      <c r="H40" s="36"/>
      <c r="I40" s="36"/>
      <c r="J40" s="36">
        <v>10.46</v>
      </c>
      <c r="K40" s="36"/>
      <c r="L40" s="36">
        <v>47</v>
      </c>
      <c r="M40" s="36"/>
      <c r="N40" s="36">
        <v>20.05</v>
      </c>
      <c r="O40" s="36"/>
      <c r="P40" s="36"/>
      <c r="Q40" s="36"/>
      <c r="R40" s="36"/>
      <c r="S40" s="36"/>
      <c r="T40" s="36"/>
      <c r="U40" s="36">
        <v>5.17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419.74</v>
      </c>
    </row>
    <row r="41" spans="1:34" s="47" customFormat="1" x14ac:dyDescent="0.25">
      <c r="A41" s="46" t="s">
        <v>44</v>
      </c>
      <c r="B41" s="22">
        <f>B40*$B$8</f>
        <v>170.505</v>
      </c>
      <c r="C41" s="22">
        <f t="shared" ref="C41:L41" si="45">C40*$B$8</f>
        <v>357.88499999999999</v>
      </c>
      <c r="D41" s="22">
        <f t="shared" si="45"/>
        <v>172.30500000000001</v>
      </c>
      <c r="E41" s="22">
        <f t="shared" si="45"/>
        <v>74.745000000000005</v>
      </c>
      <c r="F41" s="22">
        <f t="shared" si="45"/>
        <v>741.33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47.070000000000007</v>
      </c>
      <c r="K41" s="22">
        <f t="shared" si="45"/>
        <v>0</v>
      </c>
      <c r="L41" s="22">
        <f t="shared" si="45"/>
        <v>211.5</v>
      </c>
      <c r="M41" s="22">
        <f t="shared" ref="M41:R41" si="46">M40*$B$8</f>
        <v>0</v>
      </c>
      <c r="N41" s="22">
        <f t="shared" si="46"/>
        <v>90.225000000000009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23.265000000000001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1888.83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37.89</v>
      </c>
      <c r="C46" s="20">
        <f t="shared" ref="C46:L46" si="54">+C40+C42+C44</f>
        <v>79.53</v>
      </c>
      <c r="D46" s="20">
        <f t="shared" si="54"/>
        <v>38.29</v>
      </c>
      <c r="E46" s="20">
        <f t="shared" si="54"/>
        <v>16.61</v>
      </c>
      <c r="F46" s="20">
        <f t="shared" si="54"/>
        <v>164.74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10.46</v>
      </c>
      <c r="K46" s="20">
        <f t="shared" si="54"/>
        <v>0</v>
      </c>
      <c r="L46" s="20">
        <f t="shared" si="54"/>
        <v>47</v>
      </c>
      <c r="M46" s="20">
        <f t="shared" ref="M46:S46" si="55">+M40+M42+M44</f>
        <v>0</v>
      </c>
      <c r="N46" s="20">
        <f t="shared" si="55"/>
        <v>20.05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5.17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419.74</v>
      </c>
    </row>
    <row r="47" spans="1:34" s="47" customFormat="1" x14ac:dyDescent="0.25">
      <c r="A47" s="48" t="s">
        <v>48</v>
      </c>
      <c r="B47" s="19">
        <f>+B41+B43+B45</f>
        <v>170.505</v>
      </c>
      <c r="C47" s="19">
        <f t="shared" ref="C47:L47" si="57">+C41+C43+C45</f>
        <v>357.88499999999999</v>
      </c>
      <c r="D47" s="19">
        <f t="shared" si="57"/>
        <v>172.30500000000001</v>
      </c>
      <c r="E47" s="19">
        <f t="shared" si="57"/>
        <v>74.745000000000005</v>
      </c>
      <c r="F47" s="19">
        <f t="shared" si="57"/>
        <v>741.33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47.070000000000007</v>
      </c>
      <c r="K47" s="19">
        <f t="shared" si="57"/>
        <v>0</v>
      </c>
      <c r="L47" s="19">
        <f t="shared" si="57"/>
        <v>211.5</v>
      </c>
      <c r="M47" s="19">
        <f t="shared" ref="M47:S47" si="58">+M41+M43+M45</f>
        <v>0</v>
      </c>
      <c r="N47" s="19">
        <f t="shared" si="58"/>
        <v>90.225000000000009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23.265000000000001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1888.83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1519.43</v>
      </c>
      <c r="C49" s="44">
        <v>1675.58</v>
      </c>
      <c r="D49" s="44">
        <v>1493.91</v>
      </c>
      <c r="E49" s="44">
        <v>2384.0700000000002</v>
      </c>
      <c r="F49" s="44">
        <v>1959.35</v>
      </c>
      <c r="G49" s="44">
        <v>4383.99</v>
      </c>
      <c r="H49" s="44">
        <v>3515.32</v>
      </c>
      <c r="I49" s="44">
        <v>324.27</v>
      </c>
      <c r="J49" s="44">
        <v>701.93</v>
      </c>
      <c r="K49" s="44">
        <v>1683.83</v>
      </c>
      <c r="L49" s="44">
        <v>977.89</v>
      </c>
      <c r="M49" s="45">
        <v>1005.53</v>
      </c>
      <c r="N49" s="45">
        <v>1002.77</v>
      </c>
      <c r="O49" s="45">
        <v>3258.02</v>
      </c>
      <c r="P49" s="45">
        <v>3593.66</v>
      </c>
      <c r="Q49" s="45">
        <v>3923.65</v>
      </c>
      <c r="R49" s="45">
        <v>3242.68</v>
      </c>
      <c r="S49" s="45">
        <v>3815.95</v>
      </c>
      <c r="T49" s="45">
        <v>398.66</v>
      </c>
      <c r="U49" s="45">
        <v>1359.52</v>
      </c>
      <c r="V49" s="45">
        <v>475.21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42695.219999999994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132.66999999999999</v>
      </c>
      <c r="C53" s="44">
        <v>217.37</v>
      </c>
      <c r="D53" s="44">
        <v>437.9</v>
      </c>
      <c r="E53" s="44">
        <v>353.06</v>
      </c>
      <c r="F53" s="44"/>
      <c r="G53" s="44"/>
      <c r="H53" s="44"/>
      <c r="I53" s="44"/>
      <c r="J53" s="44">
        <v>286.11</v>
      </c>
      <c r="K53" s="44">
        <v>613.26</v>
      </c>
      <c r="L53" s="44">
        <v>122.1</v>
      </c>
      <c r="M53" s="45">
        <v>400.3</v>
      </c>
      <c r="N53" s="45"/>
      <c r="O53" s="45"/>
      <c r="P53" s="45"/>
      <c r="Q53" s="45"/>
      <c r="R53" s="45"/>
      <c r="S53" s="45"/>
      <c r="T53" s="45"/>
      <c r="U53" s="45">
        <v>120.66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2683.4300000000003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82.06</v>
      </c>
      <c r="L54" s="44"/>
      <c r="M54" s="45"/>
      <c r="N54" s="45">
        <v>11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93.06</v>
      </c>
    </row>
    <row r="55" spans="1:34" x14ac:dyDescent="0.25">
      <c r="A55" s="17" t="s">
        <v>52</v>
      </c>
      <c r="B55" s="44">
        <v>558.17999999999995</v>
      </c>
      <c r="C55" s="44">
        <v>19.260000000000002</v>
      </c>
      <c r="D55" s="44"/>
      <c r="E55" s="44">
        <v>19.79</v>
      </c>
      <c r="F55" s="44">
        <v>466.57</v>
      </c>
      <c r="G55" s="44">
        <v>477.16</v>
      </c>
      <c r="H55" s="44">
        <v>345.99</v>
      </c>
      <c r="I55" s="44">
        <v>378.03</v>
      </c>
      <c r="J55" s="44"/>
      <c r="K55" s="44">
        <v>284.08999999999997</v>
      </c>
      <c r="L55" s="44">
        <v>97.76</v>
      </c>
      <c r="M55" s="45">
        <v>64.13</v>
      </c>
      <c r="N55" s="45"/>
      <c r="O55" s="45">
        <v>301.77</v>
      </c>
      <c r="P55" s="45">
        <v>264.14</v>
      </c>
      <c r="Q55" s="45">
        <v>243.84</v>
      </c>
      <c r="R55" s="45">
        <v>52.72</v>
      </c>
      <c r="S55" s="45">
        <v>544.38</v>
      </c>
      <c r="T55" s="45"/>
      <c r="U55" s="45">
        <v>2.98</v>
      </c>
      <c r="V55" s="45">
        <v>97.5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4218.29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5457.2850000000008</v>
      </c>
      <c r="C64" s="53">
        <f t="shared" ref="C64:AG64" si="61">+C15+C23+C31+C39+C47+C48+C49+C50+C51+C52+C53+C54+C55+C56+C57+C58+C59+C60+C61+C62+C63</f>
        <v>7755.5950000000003</v>
      </c>
      <c r="D64" s="53">
        <f t="shared" si="61"/>
        <v>6644.4549999999999</v>
      </c>
      <c r="E64" s="53">
        <f t="shared" si="61"/>
        <v>6362.0500000000011</v>
      </c>
      <c r="F64" s="53">
        <f t="shared" si="61"/>
        <v>7734.75</v>
      </c>
      <c r="G64" s="53">
        <f t="shared" si="61"/>
        <v>4981.6499999999996</v>
      </c>
      <c r="H64" s="53">
        <f t="shared" si="61"/>
        <v>4095.3100000000004</v>
      </c>
      <c r="I64" s="53">
        <f t="shared" si="61"/>
        <v>735.3</v>
      </c>
      <c r="J64" s="53">
        <f t="shared" si="61"/>
        <v>5460.23</v>
      </c>
      <c r="K64" s="53">
        <f t="shared" si="61"/>
        <v>6200.2400000000007</v>
      </c>
      <c r="L64" s="53">
        <f t="shared" si="61"/>
        <v>6211.5500000000011</v>
      </c>
      <c r="M64" s="53">
        <f t="shared" si="61"/>
        <v>7124.96</v>
      </c>
      <c r="N64" s="53">
        <f t="shared" si="61"/>
        <v>4420.18</v>
      </c>
      <c r="O64" s="53">
        <f t="shared" si="61"/>
        <v>3800.29</v>
      </c>
      <c r="P64" s="53">
        <f t="shared" si="61"/>
        <v>3937.2999999999997</v>
      </c>
      <c r="Q64" s="53">
        <f t="shared" si="61"/>
        <v>4425.49</v>
      </c>
      <c r="R64" s="53">
        <f t="shared" si="61"/>
        <v>3384.8999999999996</v>
      </c>
      <c r="S64" s="53">
        <f t="shared" si="61"/>
        <v>4554.83</v>
      </c>
      <c r="T64" s="53">
        <f t="shared" si="61"/>
        <v>439.06</v>
      </c>
      <c r="U64" s="53">
        <f t="shared" si="61"/>
        <v>2055.4249999999997</v>
      </c>
      <c r="V64" s="53">
        <f t="shared" si="61"/>
        <v>637.71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96418.559999999998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8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 t="str">
        <f t="shared" si="62"/>
        <v>CAJA 15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5457.79</v>
      </c>
      <c r="C67" s="57">
        <f t="shared" ref="C67:L67" si="63">C12</f>
        <v>7715.07</v>
      </c>
      <c r="D67" s="57">
        <f t="shared" si="63"/>
        <v>6640.76</v>
      </c>
      <c r="E67" s="57">
        <f t="shared" si="63"/>
        <v>6241.93</v>
      </c>
      <c r="F67" s="57">
        <f t="shared" si="63"/>
        <v>7731.76</v>
      </c>
      <c r="G67" s="57">
        <f t="shared" si="63"/>
        <v>4979.38</v>
      </c>
      <c r="H67" s="57">
        <f t="shared" si="63"/>
        <v>4096.7700000000004</v>
      </c>
      <c r="I67" s="57">
        <f t="shared" si="63"/>
        <v>734.87</v>
      </c>
      <c r="J67" s="57">
        <f t="shared" si="63"/>
        <v>5417.16</v>
      </c>
      <c r="K67" s="57">
        <f t="shared" si="63"/>
        <v>6187.73</v>
      </c>
      <c r="L67" s="57">
        <f t="shared" si="63"/>
        <v>6209.04</v>
      </c>
      <c r="M67" s="57">
        <f t="shared" ref="M67:AG67" si="64">M12</f>
        <v>7109.16</v>
      </c>
      <c r="N67" s="57">
        <f t="shared" si="64"/>
        <v>4362.5200000000004</v>
      </c>
      <c r="O67" s="57">
        <f t="shared" si="64"/>
        <v>3799.91</v>
      </c>
      <c r="P67" s="57">
        <f t="shared" si="64"/>
        <v>3937.33</v>
      </c>
      <c r="Q67" s="57">
        <f t="shared" si="64"/>
        <v>4423.92</v>
      </c>
      <c r="R67" s="57">
        <f t="shared" si="64"/>
        <v>3385.6</v>
      </c>
      <c r="S67" s="57">
        <f t="shared" si="64"/>
        <v>4555.5200000000004</v>
      </c>
      <c r="T67" s="57">
        <f t="shared" si="64"/>
        <v>437.87</v>
      </c>
      <c r="U67" s="57">
        <f t="shared" si="64"/>
        <v>2027.43</v>
      </c>
      <c r="V67" s="57">
        <f t="shared" si="64"/>
        <v>637.29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96088.81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5457.79</v>
      </c>
      <c r="C69" s="59">
        <f t="shared" ref="C69:L69" si="67">+C67+C68</f>
        <v>7715.07</v>
      </c>
      <c r="D69" s="59">
        <f t="shared" si="67"/>
        <v>6640.76</v>
      </c>
      <c r="E69" s="59">
        <f t="shared" si="67"/>
        <v>6241.93</v>
      </c>
      <c r="F69" s="59">
        <f t="shared" si="67"/>
        <v>7731.76</v>
      </c>
      <c r="G69" s="59">
        <f t="shared" si="67"/>
        <v>4979.38</v>
      </c>
      <c r="H69" s="59">
        <f t="shared" si="67"/>
        <v>4096.7700000000004</v>
      </c>
      <c r="I69" s="59">
        <f t="shared" si="67"/>
        <v>734.87</v>
      </c>
      <c r="J69" s="59">
        <f t="shared" si="67"/>
        <v>5417.16</v>
      </c>
      <c r="K69" s="59">
        <f t="shared" si="67"/>
        <v>6187.73</v>
      </c>
      <c r="L69" s="59">
        <f t="shared" si="67"/>
        <v>6209.04</v>
      </c>
      <c r="M69" s="59">
        <f t="shared" ref="M69:AG69" si="68">+M67+M68</f>
        <v>7109.16</v>
      </c>
      <c r="N69" s="59">
        <f t="shared" si="68"/>
        <v>4362.5200000000004</v>
      </c>
      <c r="O69" s="59">
        <f t="shared" si="68"/>
        <v>3799.91</v>
      </c>
      <c r="P69" s="59">
        <f t="shared" si="68"/>
        <v>3937.33</v>
      </c>
      <c r="Q69" s="59">
        <f t="shared" si="68"/>
        <v>4423.92</v>
      </c>
      <c r="R69" s="59">
        <f t="shared" si="68"/>
        <v>3385.6</v>
      </c>
      <c r="S69" s="59">
        <f t="shared" si="68"/>
        <v>4555.5200000000004</v>
      </c>
      <c r="T69" s="59">
        <f t="shared" si="68"/>
        <v>437.87</v>
      </c>
      <c r="U69" s="59">
        <f t="shared" si="68"/>
        <v>2027.43</v>
      </c>
      <c r="V69" s="59">
        <f t="shared" si="68"/>
        <v>637.29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96088.81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-0.50499999999919964</v>
      </c>
      <c r="C70" s="57">
        <f t="shared" si="69"/>
        <v>40.525000000000546</v>
      </c>
      <c r="D70" s="57">
        <f t="shared" si="69"/>
        <v>3.694999999999709</v>
      </c>
      <c r="E70" s="57">
        <f t="shared" si="69"/>
        <v>120.1200000000008</v>
      </c>
      <c r="F70" s="57">
        <f t="shared" si="69"/>
        <v>2.9899999999997817</v>
      </c>
      <c r="G70" s="57">
        <f t="shared" si="69"/>
        <v>2.2699999999995271</v>
      </c>
      <c r="H70" s="57">
        <f t="shared" si="69"/>
        <v>-1.4600000000000364</v>
      </c>
      <c r="I70" s="57">
        <f t="shared" si="69"/>
        <v>0.42999999999994998</v>
      </c>
      <c r="J70" s="57">
        <f t="shared" si="69"/>
        <v>43.069999999999709</v>
      </c>
      <c r="K70" s="57">
        <f t="shared" si="69"/>
        <v>12.510000000001128</v>
      </c>
      <c r="L70" s="57">
        <f t="shared" si="69"/>
        <v>2.5100000000011278</v>
      </c>
      <c r="M70" s="57">
        <f t="shared" ref="M70:AG70" si="70">+M64-M69</f>
        <v>15.800000000000182</v>
      </c>
      <c r="N70" s="57">
        <f t="shared" si="70"/>
        <v>57.659999999999854</v>
      </c>
      <c r="O70" s="57">
        <f t="shared" si="70"/>
        <v>0.38000000000010914</v>
      </c>
      <c r="P70" s="57">
        <f t="shared" si="70"/>
        <v>-3.0000000000200089E-2</v>
      </c>
      <c r="Q70" s="57">
        <f t="shared" si="70"/>
        <v>1.569999999999709</v>
      </c>
      <c r="R70" s="57">
        <f t="shared" si="70"/>
        <v>-0.70000000000027285</v>
      </c>
      <c r="S70" s="57">
        <f t="shared" si="70"/>
        <v>-0.69000000000050932</v>
      </c>
      <c r="T70" s="57">
        <f t="shared" si="70"/>
        <v>1.1899999999999977</v>
      </c>
      <c r="U70" s="57">
        <f t="shared" si="70"/>
        <v>27.994999999999663</v>
      </c>
      <c r="V70" s="57">
        <f t="shared" si="70"/>
        <v>0.42000000000007276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329.75000000000165</v>
      </c>
    </row>
    <row r="71" spans="1:34" ht="101.25" customHeight="1" x14ac:dyDescent="0.25">
      <c r="A71" s="77" t="s">
        <v>96</v>
      </c>
      <c r="B71" s="14"/>
      <c r="C71" s="14" t="s">
        <v>126</v>
      </c>
      <c r="D71" s="14"/>
      <c r="E71" s="14" t="s">
        <v>127</v>
      </c>
      <c r="F71" s="14" t="s">
        <v>128</v>
      </c>
      <c r="G71" s="14"/>
      <c r="H71" s="14"/>
      <c r="I71" s="14"/>
      <c r="J71" s="14" t="s">
        <v>132</v>
      </c>
      <c r="K71" s="14" t="s">
        <v>133</v>
      </c>
      <c r="L71" s="14"/>
      <c r="M71" s="29"/>
      <c r="N71" s="29" t="s">
        <v>134</v>
      </c>
      <c r="O71" s="29"/>
      <c r="P71" s="29"/>
      <c r="Q71" s="29"/>
      <c r="R71" s="29"/>
      <c r="S71" s="29"/>
      <c r="T71" s="29"/>
      <c r="U71" s="29" t="s">
        <v>135</v>
      </c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129</v>
      </c>
      <c r="U72" s="12" t="s">
        <v>136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8" activePane="bottomRight" state="frozen"/>
      <selection pane="topRight" activeCell="B1" sqref="B1"/>
      <selection pane="bottomLeft" activeCell="A5" sqref="A5"/>
      <selection pane="bottomRight" activeCell="AI64" sqref="AI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108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44682</v>
      </c>
      <c r="D6" s="12" t="s">
        <v>13</v>
      </c>
      <c r="E6" s="2"/>
      <c r="F6" s="3"/>
      <c r="G6" s="3"/>
      <c r="AF6" s="78">
        <v>44683</v>
      </c>
    </row>
    <row r="8" spans="1:36" x14ac:dyDescent="0.25">
      <c r="A8" s="1" t="s">
        <v>21</v>
      </c>
      <c r="B8" s="2">
        <v>4.5</v>
      </c>
      <c r="C8" s="1" t="s">
        <v>38</v>
      </c>
      <c r="D8" s="2"/>
      <c r="AF8" s="12">
        <v>4.5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3589.83</v>
      </c>
      <c r="C12" s="26">
        <v>2891.55</v>
      </c>
      <c r="D12" s="26">
        <v>1760.53</v>
      </c>
      <c r="E12" s="26">
        <v>1920.69</v>
      </c>
      <c r="F12" s="26">
        <v>1507.69</v>
      </c>
      <c r="G12" s="26">
        <v>1828.96</v>
      </c>
      <c r="H12" s="26">
        <v>3681.64</v>
      </c>
      <c r="I12" s="26">
        <v>3560.78</v>
      </c>
      <c r="J12" s="26">
        <v>2980.16</v>
      </c>
      <c r="K12" s="26">
        <v>2935.96</v>
      </c>
      <c r="L12" s="26">
        <v>1865.27</v>
      </c>
      <c r="M12" s="26">
        <v>2832.61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31355.67</v>
      </c>
      <c r="AI12" s="26">
        <v>31084.240000000002</v>
      </c>
      <c r="AJ12" s="69">
        <f>+AI12-AH12</f>
        <v>-271.42999999999665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0</v>
      </c>
      <c r="D15" s="23">
        <v>89.5</v>
      </c>
      <c r="E15" s="23">
        <v>104.5</v>
      </c>
      <c r="F15" s="23">
        <v>210</v>
      </c>
      <c r="G15" s="23">
        <v>15</v>
      </c>
      <c r="H15" s="23">
        <v>55.5</v>
      </c>
      <c r="I15" s="23">
        <v>119</v>
      </c>
      <c r="J15" s="23">
        <v>238.5</v>
      </c>
      <c r="K15" s="23">
        <v>165</v>
      </c>
      <c r="L15" s="23">
        <v>6.5</v>
      </c>
      <c r="M15" s="23">
        <v>110.5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1114</v>
      </c>
    </row>
    <row r="16" spans="1:36" s="32" customFormat="1" x14ac:dyDescent="0.25">
      <c r="A16" s="30" t="s">
        <v>20</v>
      </c>
      <c r="B16" s="31">
        <v>396</v>
      </c>
      <c r="C16" s="31">
        <v>271</v>
      </c>
      <c r="D16" s="31">
        <v>0</v>
      </c>
      <c r="E16" s="31">
        <v>0</v>
      </c>
      <c r="F16" s="31">
        <v>0</v>
      </c>
      <c r="G16" s="31">
        <v>196</v>
      </c>
      <c r="H16" s="31">
        <v>531</v>
      </c>
      <c r="I16" s="31">
        <v>518</v>
      </c>
      <c r="J16" s="31"/>
      <c r="K16" s="31"/>
      <c r="L16" s="31">
        <v>100</v>
      </c>
      <c r="M16" s="31">
        <v>281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2293</v>
      </c>
      <c r="AJ16" s="70"/>
    </row>
    <row r="17" spans="1:36" s="47" customFormat="1" x14ac:dyDescent="0.25">
      <c r="A17" s="46" t="s">
        <v>27</v>
      </c>
      <c r="B17" s="22">
        <f>B16*$B$8</f>
        <v>1782</v>
      </c>
      <c r="C17" s="22">
        <f>C16*$B$8</f>
        <v>1219.5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882</v>
      </c>
      <c r="H17" s="22">
        <f t="shared" si="2"/>
        <v>2389.5</v>
      </c>
      <c r="I17" s="22">
        <f t="shared" si="2"/>
        <v>2331</v>
      </c>
      <c r="J17" s="22">
        <f t="shared" si="2"/>
        <v>0</v>
      </c>
      <c r="K17" s="22">
        <f t="shared" si="2"/>
        <v>0</v>
      </c>
      <c r="L17" s="22">
        <f t="shared" si="2"/>
        <v>450</v>
      </c>
      <c r="M17" s="22">
        <f t="shared" si="2"/>
        <v>1264.5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10318.5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396</v>
      </c>
      <c r="C22" s="20">
        <f t="shared" ref="C22:AG23" si="5">+C16+C18+C20</f>
        <v>271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196</v>
      </c>
      <c r="H22" s="20">
        <f t="shared" si="5"/>
        <v>531</v>
      </c>
      <c r="I22" s="20">
        <f t="shared" si="5"/>
        <v>518</v>
      </c>
      <c r="J22" s="20">
        <f t="shared" si="5"/>
        <v>0</v>
      </c>
      <c r="K22" s="20">
        <f t="shared" si="5"/>
        <v>0</v>
      </c>
      <c r="L22" s="20">
        <f t="shared" si="5"/>
        <v>100</v>
      </c>
      <c r="M22" s="20">
        <f t="shared" si="5"/>
        <v>281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2293</v>
      </c>
    </row>
    <row r="23" spans="1:36" s="47" customFormat="1" x14ac:dyDescent="0.25">
      <c r="A23" s="48" t="s">
        <v>26</v>
      </c>
      <c r="B23" s="19">
        <f>+B17+B19+B21</f>
        <v>1782</v>
      </c>
      <c r="C23" s="19">
        <f t="shared" si="5"/>
        <v>1219.5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882</v>
      </c>
      <c r="H23" s="19">
        <f t="shared" si="5"/>
        <v>2389.5</v>
      </c>
      <c r="I23" s="19">
        <f t="shared" si="5"/>
        <v>2331</v>
      </c>
      <c r="J23" s="19">
        <f t="shared" si="5"/>
        <v>0</v>
      </c>
      <c r="K23" s="19">
        <f t="shared" si="5"/>
        <v>0</v>
      </c>
      <c r="L23" s="19">
        <f t="shared" si="5"/>
        <v>450</v>
      </c>
      <c r="M23" s="19">
        <f t="shared" si="5"/>
        <v>1264.5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10318.5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>
        <v>19.399999999999999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19.399999999999999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87.3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87.3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19.399999999999999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19.399999999999999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87.3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87.3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14.32</v>
      </c>
      <c r="I40" s="36"/>
      <c r="J40" s="36"/>
      <c r="K40" s="36"/>
      <c r="L40" s="36"/>
      <c r="M40" s="36">
        <v>19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33.32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64.44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85.5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149.94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14.32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19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33.32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64.44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85.5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149.94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1678.12</v>
      </c>
      <c r="C49" s="44">
        <v>1318.74</v>
      </c>
      <c r="D49" s="44">
        <v>1052.8800000000001</v>
      </c>
      <c r="E49" s="44">
        <v>0</v>
      </c>
      <c r="F49" s="44">
        <v>1297.6300000000001</v>
      </c>
      <c r="G49" s="44">
        <v>583.92999999999995</v>
      </c>
      <c r="H49" s="44">
        <v>912.81</v>
      </c>
      <c r="I49" s="44">
        <v>865.32</v>
      </c>
      <c r="J49" s="44">
        <v>2286.89</v>
      </c>
      <c r="K49" s="44"/>
      <c r="L49" s="44">
        <v>580.72</v>
      </c>
      <c r="M49" s="45">
        <v>942.87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11519.91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>
        <v>815.71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815.71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1333.67</v>
      </c>
      <c r="F52" s="44"/>
      <c r="G52" s="44"/>
      <c r="H52" s="44"/>
      <c r="I52" s="44"/>
      <c r="J52" s="44"/>
      <c r="K52" s="44">
        <v>2312.5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3646.17</v>
      </c>
    </row>
    <row r="53" spans="1:34" x14ac:dyDescent="0.25">
      <c r="A53" s="17" t="s">
        <v>18</v>
      </c>
      <c r="B53" s="44">
        <v>108.05</v>
      </c>
      <c r="C53" s="44">
        <v>316.3</v>
      </c>
      <c r="D53" s="44">
        <v>423.76</v>
      </c>
      <c r="E53" s="44">
        <v>474.75</v>
      </c>
      <c r="F53" s="44">
        <v>0</v>
      </c>
      <c r="G53" s="44">
        <v>268.89</v>
      </c>
      <c r="H53" s="44">
        <v>234.07</v>
      </c>
      <c r="I53" s="44">
        <v>249.82</v>
      </c>
      <c r="J53" s="44">
        <v>402.39</v>
      </c>
      <c r="K53" s="44">
        <v>398.32</v>
      </c>
      <c r="L53" s="44"/>
      <c r="M53" s="45">
        <v>333.04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3209.39</v>
      </c>
    </row>
    <row r="54" spans="1:34" x14ac:dyDescent="0.25">
      <c r="A54" s="17" t="s">
        <v>114</v>
      </c>
      <c r="B54" s="44">
        <v>29.59</v>
      </c>
      <c r="C54" s="44"/>
      <c r="D54" s="44"/>
      <c r="E54" s="44"/>
      <c r="F54" s="44"/>
      <c r="G54" s="44"/>
      <c r="H54" s="44"/>
      <c r="I54" s="44"/>
      <c r="J54" s="44">
        <v>19</v>
      </c>
      <c r="K54" s="44">
        <v>24.77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73.36</v>
      </c>
    </row>
    <row r="55" spans="1:34" x14ac:dyDescent="0.25">
      <c r="A55" s="17" t="s">
        <v>52</v>
      </c>
      <c r="B55" s="44">
        <v>0.76</v>
      </c>
      <c r="C55" s="44">
        <v>88.74</v>
      </c>
      <c r="D55" s="44">
        <v>194.66</v>
      </c>
      <c r="E55" s="44">
        <v>0</v>
      </c>
      <c r="F55" s="44"/>
      <c r="G55" s="44">
        <v>83.68</v>
      </c>
      <c r="H55" s="44">
        <v>32.11</v>
      </c>
      <c r="I55" s="44"/>
      <c r="J55" s="44">
        <v>33.840000000000003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433.78999999999996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>
        <v>5.46</v>
      </c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5.46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7.79</v>
      </c>
      <c r="F58" s="44"/>
      <c r="G58" s="44"/>
      <c r="H58" s="44"/>
      <c r="I58" s="44"/>
      <c r="J58" s="44"/>
      <c r="K58" s="44">
        <v>37.61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45.4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3598.5200000000004</v>
      </c>
      <c r="C64" s="53">
        <f t="shared" ref="C64:AG64" si="21">+C15+C23+C31+C39+C47+C48+C49+C50+C51+C52+C53+C54+C55+C56+C57+C58+C59+C60+C61+C62+C63</f>
        <v>2943.2799999999997</v>
      </c>
      <c r="D64" s="53">
        <f t="shared" si="21"/>
        <v>1760.8000000000002</v>
      </c>
      <c r="E64" s="53">
        <f t="shared" si="21"/>
        <v>1920.71</v>
      </c>
      <c r="F64" s="53">
        <f t="shared" si="21"/>
        <v>1507.63</v>
      </c>
      <c r="G64" s="53">
        <f t="shared" si="21"/>
        <v>1833.4999999999998</v>
      </c>
      <c r="H64" s="53">
        <f t="shared" si="21"/>
        <v>3688.4300000000003</v>
      </c>
      <c r="I64" s="53">
        <f t="shared" si="21"/>
        <v>3565.1400000000003</v>
      </c>
      <c r="J64" s="53">
        <f t="shared" si="21"/>
        <v>2980.62</v>
      </c>
      <c r="K64" s="53">
        <f t="shared" si="21"/>
        <v>2938.2000000000003</v>
      </c>
      <c r="L64" s="53">
        <f t="shared" si="21"/>
        <v>1858.39</v>
      </c>
      <c r="M64" s="53">
        <f t="shared" si="21"/>
        <v>2823.71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31418.93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3589.83</v>
      </c>
      <c r="C67" s="57">
        <f t="shared" ref="C67:L67" si="23">C12</f>
        <v>2891.55</v>
      </c>
      <c r="D67" s="57">
        <f t="shared" si="23"/>
        <v>1760.53</v>
      </c>
      <c r="E67" s="57">
        <f t="shared" si="23"/>
        <v>1920.69</v>
      </c>
      <c r="F67" s="57">
        <f t="shared" si="23"/>
        <v>1507.69</v>
      </c>
      <c r="G67" s="57">
        <f t="shared" si="23"/>
        <v>1828.96</v>
      </c>
      <c r="H67" s="57">
        <f t="shared" si="23"/>
        <v>3681.64</v>
      </c>
      <c r="I67" s="57">
        <f t="shared" si="23"/>
        <v>3560.78</v>
      </c>
      <c r="J67" s="57">
        <f t="shared" si="23"/>
        <v>2980.16</v>
      </c>
      <c r="K67" s="57">
        <f t="shared" si="23"/>
        <v>2935.96</v>
      </c>
      <c r="L67" s="57">
        <f t="shared" si="23"/>
        <v>1865.27</v>
      </c>
      <c r="M67" s="57">
        <f t="shared" si="22"/>
        <v>2832.61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31355.67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3589.83</v>
      </c>
      <c r="C69" s="59">
        <f t="shared" ref="C69:AG69" si="25">+C67+C68</f>
        <v>2891.55</v>
      </c>
      <c r="D69" s="59">
        <f t="shared" si="25"/>
        <v>1760.53</v>
      </c>
      <c r="E69" s="59">
        <f t="shared" si="25"/>
        <v>1920.69</v>
      </c>
      <c r="F69" s="59">
        <f t="shared" si="25"/>
        <v>1507.69</v>
      </c>
      <c r="G69" s="59">
        <f t="shared" si="25"/>
        <v>1828.96</v>
      </c>
      <c r="H69" s="59">
        <f t="shared" si="25"/>
        <v>3681.64</v>
      </c>
      <c r="I69" s="59">
        <f t="shared" si="25"/>
        <v>3560.78</v>
      </c>
      <c r="J69" s="59">
        <f t="shared" si="25"/>
        <v>2980.16</v>
      </c>
      <c r="K69" s="59">
        <f t="shared" si="25"/>
        <v>2935.96</v>
      </c>
      <c r="L69" s="59">
        <f t="shared" si="25"/>
        <v>1865.27</v>
      </c>
      <c r="M69" s="59">
        <f t="shared" si="25"/>
        <v>2832.61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31355.67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8.6900000000005093</v>
      </c>
      <c r="C70" s="57">
        <f t="shared" si="26"/>
        <v>51.729999999999563</v>
      </c>
      <c r="D70" s="57">
        <f t="shared" si="26"/>
        <v>0.27000000000020918</v>
      </c>
      <c r="E70" s="57">
        <f t="shared" si="26"/>
        <v>1.999999999998181E-2</v>
      </c>
      <c r="F70" s="57">
        <f t="shared" si="26"/>
        <v>-5.999999999994543E-2</v>
      </c>
      <c r="G70" s="57">
        <f t="shared" si="26"/>
        <v>4.5399999999997362</v>
      </c>
      <c r="H70" s="57">
        <f t="shared" si="26"/>
        <v>6.7900000000004184</v>
      </c>
      <c r="I70" s="57">
        <f t="shared" si="26"/>
        <v>4.3600000000001273</v>
      </c>
      <c r="J70" s="57">
        <f t="shared" si="26"/>
        <v>0.46000000000003638</v>
      </c>
      <c r="K70" s="57">
        <f t="shared" si="26"/>
        <v>2.2400000000002365</v>
      </c>
      <c r="L70" s="57">
        <f t="shared" si="26"/>
        <v>-6.8799999999998818</v>
      </c>
      <c r="M70" s="57">
        <f t="shared" si="26"/>
        <v>-8.9000000000000909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63.2600000000009</v>
      </c>
    </row>
    <row r="71" spans="1:34" ht="112.5" customHeight="1" x14ac:dyDescent="0.25">
      <c r="A71" s="77" t="s">
        <v>96</v>
      </c>
      <c r="B71" s="14" t="s">
        <v>123</v>
      </c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 t="s">
        <v>125</v>
      </c>
      <c r="M71" s="29" t="s">
        <v>125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109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2795.37</v>
      </c>
      <c r="C12" s="26">
        <v>6743.16</v>
      </c>
      <c r="D12" s="26">
        <v>1240.75</v>
      </c>
      <c r="E12" s="26">
        <v>836.81</v>
      </c>
      <c r="F12" s="26">
        <v>863.52</v>
      </c>
      <c r="G12" s="26">
        <v>1362.44</v>
      </c>
      <c r="H12" s="26">
        <v>591.37</v>
      </c>
      <c r="I12" s="26">
        <v>1544.27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15977.69</v>
      </c>
      <c r="AI12" s="26">
        <v>15790.73</v>
      </c>
      <c r="AJ12" s="69">
        <f>+AI12-AH12</f>
        <v>-186.96000000000095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140</v>
      </c>
      <c r="E15" s="23">
        <v>60</v>
      </c>
      <c r="F15" s="23">
        <v>67.5</v>
      </c>
      <c r="G15" s="23">
        <v>140.5</v>
      </c>
      <c r="H15" s="23">
        <v>58.5</v>
      </c>
      <c r="I15" s="23">
        <v>52.5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519</v>
      </c>
    </row>
    <row r="16" spans="1:36" s="32" customFormat="1" x14ac:dyDescent="0.25">
      <c r="A16" s="30" t="s">
        <v>20</v>
      </c>
      <c r="B16" s="31">
        <v>407</v>
      </c>
      <c r="C16" s="31">
        <v>1092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1499</v>
      </c>
      <c r="AJ16" s="70"/>
    </row>
    <row r="17" spans="1:36" s="47" customFormat="1" x14ac:dyDescent="0.25">
      <c r="A17" s="46" t="s">
        <v>27</v>
      </c>
      <c r="B17" s="22">
        <f>B16*$B$8</f>
        <v>1831.5</v>
      </c>
      <c r="C17" s="22">
        <f>C16*$B$8</f>
        <v>4914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6745.5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407</v>
      </c>
      <c r="C22" s="20">
        <f t="shared" ref="C22:AG23" si="5">+C16+C18+C20</f>
        <v>1092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1499</v>
      </c>
    </row>
    <row r="23" spans="1:36" s="47" customFormat="1" x14ac:dyDescent="0.25">
      <c r="A23" s="48" t="s">
        <v>26</v>
      </c>
      <c r="B23" s="19">
        <f>+B17+B19+B21</f>
        <v>1831.5</v>
      </c>
      <c r="C23" s="19">
        <f t="shared" si="5"/>
        <v>4914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6745.5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982.76</v>
      </c>
      <c r="C49" s="44">
        <v>1194.6400000000001</v>
      </c>
      <c r="D49" s="44">
        <v>972.47</v>
      </c>
      <c r="E49" s="44">
        <v>530.28</v>
      </c>
      <c r="F49" s="44">
        <v>743.7</v>
      </c>
      <c r="G49" s="44">
        <v>857.29</v>
      </c>
      <c r="H49" s="44">
        <v>404.93</v>
      </c>
      <c r="I49" s="44">
        <v>1422.32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7108.3899999999994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15.93</v>
      </c>
      <c r="C53" s="44">
        <v>202.54</v>
      </c>
      <c r="D53" s="44">
        <v>128.84</v>
      </c>
      <c r="E53" s="44">
        <v>166.07</v>
      </c>
      <c r="F53" s="44">
        <v>52.85</v>
      </c>
      <c r="G53" s="44">
        <v>366.33</v>
      </c>
      <c r="H53" s="44">
        <v>128.49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1061.05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69.760000000000005</v>
      </c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69.760000000000005</v>
      </c>
    </row>
    <row r="55" spans="1:34" x14ac:dyDescent="0.25">
      <c r="A55" s="17" t="s">
        <v>52</v>
      </c>
      <c r="B55" s="44"/>
      <c r="C55" s="44">
        <v>473.89</v>
      </c>
      <c r="D55" s="44"/>
      <c r="E55" s="44">
        <v>80.87</v>
      </c>
      <c r="F55" s="44"/>
      <c r="G55" s="44"/>
      <c r="H55" s="44"/>
      <c r="I55" s="44">
        <v>0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554.76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2830.19</v>
      </c>
      <c r="C64" s="53">
        <f t="shared" ref="C64:AG64" si="21">+C15+C23+C31+C39+C47+C48+C49+C50+C51+C52+C53+C54+C55+C56+C57+C58+C59+C60+C61+C62+C63</f>
        <v>6785.0700000000006</v>
      </c>
      <c r="D64" s="53">
        <f t="shared" si="21"/>
        <v>1241.31</v>
      </c>
      <c r="E64" s="53">
        <f t="shared" si="21"/>
        <v>837.21999999999991</v>
      </c>
      <c r="F64" s="53">
        <f t="shared" si="21"/>
        <v>864.05000000000007</v>
      </c>
      <c r="G64" s="53">
        <f t="shared" si="21"/>
        <v>1364.12</v>
      </c>
      <c r="H64" s="53">
        <f t="shared" si="21"/>
        <v>591.92000000000007</v>
      </c>
      <c r="I64" s="53">
        <f t="shared" si="21"/>
        <v>1544.58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16058.46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2795.37</v>
      </c>
      <c r="C67" s="57">
        <f t="shared" ref="C67:L67" si="23">C12</f>
        <v>6743.16</v>
      </c>
      <c r="D67" s="57">
        <f t="shared" si="23"/>
        <v>1240.75</v>
      </c>
      <c r="E67" s="57">
        <f t="shared" si="23"/>
        <v>836.81</v>
      </c>
      <c r="F67" s="57">
        <f t="shared" si="23"/>
        <v>863.52</v>
      </c>
      <c r="G67" s="57">
        <f t="shared" si="23"/>
        <v>1362.44</v>
      </c>
      <c r="H67" s="57">
        <f t="shared" si="23"/>
        <v>591.37</v>
      </c>
      <c r="I67" s="57">
        <f t="shared" si="23"/>
        <v>1544.27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15977.69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2795.37</v>
      </c>
      <c r="C69" s="59">
        <f t="shared" ref="C69:AG69" si="25">+C67+C68</f>
        <v>6743.16</v>
      </c>
      <c r="D69" s="59">
        <f t="shared" si="25"/>
        <v>1240.75</v>
      </c>
      <c r="E69" s="59">
        <f t="shared" si="25"/>
        <v>836.81</v>
      </c>
      <c r="F69" s="59">
        <f t="shared" si="25"/>
        <v>863.52</v>
      </c>
      <c r="G69" s="59">
        <f t="shared" si="25"/>
        <v>1362.44</v>
      </c>
      <c r="H69" s="59">
        <f t="shared" si="25"/>
        <v>591.37</v>
      </c>
      <c r="I69" s="59">
        <f t="shared" si="25"/>
        <v>1544.27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15977.69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34.820000000000164</v>
      </c>
      <c r="C70" s="57">
        <f t="shared" si="26"/>
        <v>41.910000000000764</v>
      </c>
      <c r="D70" s="57">
        <f t="shared" si="26"/>
        <v>0.55999999999994543</v>
      </c>
      <c r="E70" s="57">
        <f t="shared" si="26"/>
        <v>0.40999999999996817</v>
      </c>
      <c r="F70" s="57">
        <f t="shared" si="26"/>
        <v>0.5300000000000864</v>
      </c>
      <c r="G70" s="57">
        <f t="shared" si="26"/>
        <v>1.6799999999998363</v>
      </c>
      <c r="H70" s="57">
        <f t="shared" si="26"/>
        <v>0.55000000000006821</v>
      </c>
      <c r="I70" s="57">
        <f t="shared" si="26"/>
        <v>0.30999999999994543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80.770000000000778</v>
      </c>
    </row>
    <row r="71" spans="1:34" ht="95.25" customHeight="1" x14ac:dyDescent="0.25">
      <c r="A71" s="77" t="s">
        <v>96</v>
      </c>
      <c r="B71" s="14" t="s">
        <v>130</v>
      </c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I32" sqref="AI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103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2276.61</v>
      </c>
      <c r="C12" s="26">
        <v>3688.85</v>
      </c>
      <c r="D12" s="26">
        <v>1858.45</v>
      </c>
      <c r="E12" s="26">
        <v>2030.28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9854.19</v>
      </c>
      <c r="AI12" s="26">
        <v>9770.8700000000008</v>
      </c>
      <c r="AJ12" s="69">
        <f>+AI12-AH12</f>
        <v>-83.319999999999709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304.5</v>
      </c>
      <c r="C15" s="23"/>
      <c r="D15" s="23">
        <v>416.6</v>
      </c>
      <c r="E15" s="23">
        <v>488.5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1209.5999999999999</v>
      </c>
    </row>
    <row r="16" spans="1:36" s="32" customFormat="1" x14ac:dyDescent="0.25">
      <c r="A16" s="30" t="s">
        <v>20</v>
      </c>
      <c r="B16" s="31">
        <v>190</v>
      </c>
      <c r="C16" s="31">
        <v>447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637</v>
      </c>
      <c r="AJ16" s="70"/>
    </row>
    <row r="17" spans="1:36" s="47" customFormat="1" x14ac:dyDescent="0.25">
      <c r="A17" s="46" t="s">
        <v>27</v>
      </c>
      <c r="B17" s="22">
        <f>B16*$B$8</f>
        <v>855</v>
      </c>
      <c r="C17" s="22">
        <f>C16*$B$8</f>
        <v>2011.5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2866.5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190</v>
      </c>
      <c r="C22" s="20">
        <f t="shared" ref="C22:AG23" si="5">+C16+C18+C20</f>
        <v>447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637</v>
      </c>
    </row>
    <row r="23" spans="1:36" s="47" customFormat="1" x14ac:dyDescent="0.25">
      <c r="A23" s="48" t="s">
        <v>26</v>
      </c>
      <c r="B23" s="19">
        <f>+B17+B19+B21</f>
        <v>855</v>
      </c>
      <c r="C23" s="19">
        <f t="shared" si="5"/>
        <v>2011.5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2866.5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58.15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58.15</v>
      </c>
    </row>
    <row r="41" spans="1:34" s="47" customFormat="1" x14ac:dyDescent="0.25">
      <c r="A41" s="46" t="s">
        <v>44</v>
      </c>
      <c r="B41" s="22">
        <f>B40*$B$8</f>
        <v>261.67500000000001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261.67500000000001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58.15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58.15</v>
      </c>
    </row>
    <row r="47" spans="1:34" s="47" customFormat="1" x14ac:dyDescent="0.25">
      <c r="A47" s="48" t="s">
        <v>48</v>
      </c>
      <c r="B47" s="19">
        <f>+B41+B43+B45</f>
        <v>261.67500000000001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261.67500000000001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553.4</v>
      </c>
      <c r="C49" s="44">
        <v>1300.5</v>
      </c>
      <c r="D49" s="44">
        <v>911.63</v>
      </c>
      <c r="E49" s="44">
        <v>1094.57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3860.1000000000004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219.18</v>
      </c>
      <c r="C53" s="44">
        <v>408.47</v>
      </c>
      <c r="D53" s="44">
        <v>501.1</v>
      </c>
      <c r="E53" s="44">
        <v>414.02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1542.77</v>
      </c>
    </row>
    <row r="54" spans="1:34" x14ac:dyDescent="0.25">
      <c r="A54" s="17" t="s">
        <v>114</v>
      </c>
      <c r="B54" s="44">
        <v>46.46</v>
      </c>
      <c r="C54" s="44"/>
      <c r="D54" s="44"/>
      <c r="E54" s="44">
        <v>33.26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79.72</v>
      </c>
    </row>
    <row r="55" spans="1:34" x14ac:dyDescent="0.25">
      <c r="A55" s="17" t="s">
        <v>52</v>
      </c>
      <c r="B55" s="44">
        <v>34.86</v>
      </c>
      <c r="C55" s="44">
        <v>32.93</v>
      </c>
      <c r="D55" s="44">
        <v>30.23</v>
      </c>
      <c r="E55" s="44">
        <v>0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98.02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2275.0749999999998</v>
      </c>
      <c r="C64" s="53">
        <f t="shared" ref="C64:AG64" si="21">+C15+C23+C31+C39+C47+C48+C49+C50+C51+C52+C53+C54+C55+C56+C57+C58+C59+C60+C61+C62+C63</f>
        <v>3753.4</v>
      </c>
      <c r="D64" s="53">
        <f t="shared" si="21"/>
        <v>1859.56</v>
      </c>
      <c r="E64" s="53">
        <f t="shared" si="21"/>
        <v>2030.35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9918.3850000000002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2276.61</v>
      </c>
      <c r="C67" s="57">
        <f t="shared" ref="C67:L67" si="23">C12</f>
        <v>3688.85</v>
      </c>
      <c r="D67" s="57">
        <f t="shared" si="23"/>
        <v>1858.45</v>
      </c>
      <c r="E67" s="57">
        <f t="shared" si="23"/>
        <v>2030.28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9854.19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2276.61</v>
      </c>
      <c r="C69" s="59">
        <f t="shared" ref="C69:AG69" si="25">+C67+C68</f>
        <v>3688.85</v>
      </c>
      <c r="D69" s="59">
        <f t="shared" si="25"/>
        <v>1858.45</v>
      </c>
      <c r="E69" s="59">
        <f t="shared" si="25"/>
        <v>2030.28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9854.19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-1.5350000000003092</v>
      </c>
      <c r="C70" s="57">
        <f t="shared" si="26"/>
        <v>64.550000000000182</v>
      </c>
      <c r="D70" s="57">
        <f t="shared" si="26"/>
        <v>1.1099999999999</v>
      </c>
      <c r="E70" s="57">
        <f t="shared" si="26"/>
        <v>6.9999999999936335E-2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64.194999999999709</v>
      </c>
    </row>
    <row r="71" spans="1:34" ht="107.25" customHeight="1" x14ac:dyDescent="0.25">
      <c r="A71" s="77" t="s">
        <v>96</v>
      </c>
      <c r="B71" s="14"/>
      <c r="C71" s="14" t="s">
        <v>144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H76" sqref="AH7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110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1291.27</v>
      </c>
      <c r="C12" s="26">
        <v>1193.75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2485.02</v>
      </c>
      <c r="AI12" s="26">
        <v>2473.27</v>
      </c>
      <c r="AJ12" s="69">
        <f>+AI12-AH12</f>
        <v>-11.75</v>
      </c>
    </row>
    <row r="13" spans="1:36" ht="19.5" customHeight="1" x14ac:dyDescent="0.25">
      <c r="A13" s="25" t="s">
        <v>117</v>
      </c>
      <c r="B13" s="26">
        <v>12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44.5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44.5</v>
      </c>
    </row>
    <row r="16" spans="1:36" s="32" customFormat="1" x14ac:dyDescent="0.25">
      <c r="A16" s="30" t="s">
        <v>20</v>
      </c>
      <c r="B16" s="31">
        <v>63</v>
      </c>
      <c r="C16" s="31">
        <v>30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93</v>
      </c>
      <c r="AJ16" s="70"/>
    </row>
    <row r="17" spans="1:36" s="47" customFormat="1" x14ac:dyDescent="0.25">
      <c r="A17" s="46" t="s">
        <v>27</v>
      </c>
      <c r="B17" s="22">
        <f>B16*$B$8</f>
        <v>283.5</v>
      </c>
      <c r="C17" s="22">
        <f>C16*$B$8</f>
        <v>135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418.5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63</v>
      </c>
      <c r="C22" s="20">
        <f t="shared" ref="C22:AG23" si="5">+C16+C18+C20</f>
        <v>30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93</v>
      </c>
    </row>
    <row r="23" spans="1:36" s="47" customFormat="1" x14ac:dyDescent="0.25">
      <c r="A23" s="48" t="s">
        <v>26</v>
      </c>
      <c r="B23" s="19">
        <f>+B17+B19+B21</f>
        <v>283.5</v>
      </c>
      <c r="C23" s="19">
        <f t="shared" si="5"/>
        <v>135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418.5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10.56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10.56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47.52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47.52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10.56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10.56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47.52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47.52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827.63</v>
      </c>
      <c r="C49" s="44">
        <v>902.83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1730.46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61.31</v>
      </c>
      <c r="C53" s="44">
        <v>70.45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131.76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140.08000000000001</v>
      </c>
      <c r="C55" s="44">
        <v>5.58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145.66000000000003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1312.52</v>
      </c>
      <c r="C64" s="53">
        <f t="shared" ref="C64:AG64" si="21">+C15+C23+C31+C39+C47+C48+C49+C50+C51+C52+C53+C54+C55+C56+C57+C58+C59+C60+C61+C62+C63</f>
        <v>1205.8800000000001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2518.4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1291.27</v>
      </c>
      <c r="C67" s="57">
        <f t="shared" ref="C67:L67" si="23">C12</f>
        <v>1193.75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2485.02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1303.27</v>
      </c>
      <c r="C69" s="59">
        <f t="shared" ref="C69:AG69" si="25">+C67+C68</f>
        <v>1205.75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2509.02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9.25</v>
      </c>
      <c r="C70" s="57">
        <f t="shared" si="26"/>
        <v>0.13000000000010914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9.3800000000001091</v>
      </c>
    </row>
    <row r="71" spans="1:34" ht="102.75" customHeight="1" x14ac:dyDescent="0.25">
      <c r="A71" s="77" t="s">
        <v>96</v>
      </c>
      <c r="B71" s="14" t="s">
        <v>137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M57" sqref="AM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111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1069.76</v>
      </c>
      <c r="C12" s="26">
        <v>4685.33</v>
      </c>
      <c r="D12" s="26">
        <v>590.14</v>
      </c>
      <c r="E12" s="26">
        <v>696.27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7041.5</v>
      </c>
      <c r="AI12" s="26">
        <v>7041.5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23</v>
      </c>
      <c r="D15" s="23">
        <v>8.5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31.5</v>
      </c>
    </row>
    <row r="16" spans="1:36" s="32" customFormat="1" x14ac:dyDescent="0.25">
      <c r="A16" s="30" t="s">
        <v>20</v>
      </c>
      <c r="B16" s="31">
        <v>101</v>
      </c>
      <c r="C16" s="31">
        <v>532</v>
      </c>
      <c r="D16" s="31">
        <v>56</v>
      </c>
      <c r="E16" s="31">
        <v>90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779</v>
      </c>
      <c r="AJ16" s="70"/>
    </row>
    <row r="17" spans="1:36" s="47" customFormat="1" x14ac:dyDescent="0.25">
      <c r="A17" s="46" t="s">
        <v>27</v>
      </c>
      <c r="B17" s="22">
        <f>B16*$B$8</f>
        <v>453.49</v>
      </c>
      <c r="C17" s="22">
        <f>C16*$B$8</f>
        <v>2388.6800000000003</v>
      </c>
      <c r="D17" s="22">
        <f t="shared" ref="D17:AG17" si="2">D16*$B$8</f>
        <v>251.44</v>
      </c>
      <c r="E17" s="22">
        <f t="shared" si="2"/>
        <v>404.1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3497.71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101</v>
      </c>
      <c r="C22" s="20">
        <f t="shared" ref="C22:AG23" si="5">+C16+C18+C20</f>
        <v>532</v>
      </c>
      <c r="D22" s="20">
        <f t="shared" si="5"/>
        <v>56</v>
      </c>
      <c r="E22" s="20">
        <f t="shared" si="5"/>
        <v>90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779</v>
      </c>
    </row>
    <row r="23" spans="1:36" s="47" customFormat="1" x14ac:dyDescent="0.25">
      <c r="A23" s="48" t="s">
        <v>26</v>
      </c>
      <c r="B23" s="19">
        <f>+B17+B19+B21</f>
        <v>453.49</v>
      </c>
      <c r="C23" s="19">
        <f t="shared" si="5"/>
        <v>2388.6800000000003</v>
      </c>
      <c r="D23" s="19">
        <f t="shared" si="5"/>
        <v>251.44</v>
      </c>
      <c r="E23" s="19">
        <f t="shared" si="5"/>
        <v>404.1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3497.71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13.5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13.5</v>
      </c>
    </row>
    <row r="41" spans="1:34" s="47" customFormat="1" x14ac:dyDescent="0.25">
      <c r="A41" s="46" t="s">
        <v>44</v>
      </c>
      <c r="B41" s="22">
        <f>B40*$B$8</f>
        <v>60.615000000000002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60.615000000000002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13.5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13.5</v>
      </c>
    </row>
    <row r="47" spans="1:34" s="47" customFormat="1" x14ac:dyDescent="0.25">
      <c r="A47" s="48" t="s">
        <v>48</v>
      </c>
      <c r="B47" s="19">
        <f>+B41+B43+B45</f>
        <v>60.615000000000002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60.615000000000002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552.73</v>
      </c>
      <c r="C49" s="44">
        <v>2036.84</v>
      </c>
      <c r="D49" s="44">
        <v>331.08</v>
      </c>
      <c r="E49" s="44">
        <v>370.83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3291.4799999999996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52.04</v>
      </c>
      <c r="C53" s="44">
        <v>95.24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147.28</v>
      </c>
    </row>
    <row r="54" spans="1:34" x14ac:dyDescent="0.25">
      <c r="A54" s="17" t="s">
        <v>114</v>
      </c>
      <c r="B54" s="44"/>
      <c r="C54" s="44">
        <v>20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</v>
      </c>
    </row>
    <row r="55" spans="1:34" x14ac:dyDescent="0.25">
      <c r="A55" s="17" t="s">
        <v>52</v>
      </c>
      <c r="B55" s="44"/>
      <c r="C55" s="44">
        <v>96.53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96.53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1118.875</v>
      </c>
      <c r="C64" s="53">
        <f t="shared" ref="C64:AG64" si="21">+C15+C23+C31+C39+C47+C48+C49+C50+C51+C52+C53+C54+C55+C56+C57+C58+C59+C60+C61+C62+C63</f>
        <v>4660.29</v>
      </c>
      <c r="D64" s="53">
        <f t="shared" si="21"/>
        <v>591.02</v>
      </c>
      <c r="E64" s="53">
        <f t="shared" si="21"/>
        <v>774.93000000000006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7145.1149999999998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1069.76</v>
      </c>
      <c r="C67" s="57">
        <f t="shared" ref="C67:L67" si="23">C12</f>
        <v>4685.33</v>
      </c>
      <c r="D67" s="57">
        <f t="shared" si="23"/>
        <v>590.14</v>
      </c>
      <c r="E67" s="57">
        <f t="shared" si="23"/>
        <v>696.27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7041.5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1069.76</v>
      </c>
      <c r="C69" s="59">
        <f t="shared" ref="C69:AG69" si="25">+C67+C68</f>
        <v>4685.33</v>
      </c>
      <c r="D69" s="59">
        <f t="shared" si="25"/>
        <v>590.14</v>
      </c>
      <c r="E69" s="59">
        <f t="shared" si="25"/>
        <v>696.27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7041.5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49.115000000000009</v>
      </c>
      <c r="C70" s="57">
        <f t="shared" si="26"/>
        <v>-25.039999999999964</v>
      </c>
      <c r="D70" s="57">
        <f t="shared" si="26"/>
        <v>0.87999999999999545</v>
      </c>
      <c r="E70" s="57">
        <f t="shared" si="26"/>
        <v>78.660000000000082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103.61500000000012</v>
      </c>
    </row>
    <row r="71" spans="1:34" ht="96" customHeight="1" x14ac:dyDescent="0.25">
      <c r="A71" s="77" t="s">
        <v>96</v>
      </c>
      <c r="B71" s="14" t="s">
        <v>138</v>
      </c>
      <c r="C71" s="14" t="s">
        <v>139</v>
      </c>
      <c r="D71" s="14"/>
      <c r="E71" s="14" t="s">
        <v>143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140</v>
      </c>
      <c r="AH72" s="47"/>
    </row>
    <row r="73" spans="1:34" x14ac:dyDescent="0.25">
      <c r="C73" s="12" t="s">
        <v>141</v>
      </c>
      <c r="AH73" s="47"/>
    </row>
    <row r="74" spans="1:34" x14ac:dyDescent="0.25">
      <c r="C74" s="12" t="s">
        <v>142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D55" sqref="D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9"/>
      <c r="B1" s="80"/>
      <c r="C1" s="80"/>
      <c r="D1" s="80"/>
      <c r="E1" s="80"/>
      <c r="F1" s="80"/>
      <c r="G1" s="80"/>
      <c r="H1" s="80"/>
      <c r="AH1" s="60"/>
      <c r="AJ1" s="68"/>
    </row>
    <row r="2" spans="1:36" s="11" customFormat="1" ht="16.5" customHeight="1" x14ac:dyDescent="0.35">
      <c r="A2" s="79"/>
      <c r="B2" s="80" t="s">
        <v>9</v>
      </c>
      <c r="C2" s="80"/>
      <c r="D2" s="80"/>
      <c r="E2" s="80"/>
      <c r="F2" s="80"/>
      <c r="G2" s="80"/>
      <c r="H2" s="80"/>
      <c r="AH2" s="60"/>
      <c r="AJ2" s="68"/>
    </row>
    <row r="3" spans="1:36" s="11" customFormat="1" ht="21.75" customHeight="1" x14ac:dyDescent="0.25">
      <c r="A3" s="79"/>
      <c r="B3" s="81" t="s">
        <v>113</v>
      </c>
      <c r="C3" s="81"/>
      <c r="D3" s="81"/>
      <c r="E3" s="81"/>
      <c r="F3" s="81"/>
      <c r="G3" s="81"/>
      <c r="H3" s="81"/>
      <c r="AH3" s="60"/>
      <c r="AJ3" s="68"/>
    </row>
    <row r="4" spans="1:36" x14ac:dyDescent="0.25">
      <c r="B4" s="82" t="s">
        <v>104</v>
      </c>
      <c r="C4" s="82"/>
      <c r="D4" s="82"/>
      <c r="E4" s="82"/>
      <c r="F4" s="82"/>
      <c r="G4" s="82"/>
      <c r="H4" s="82"/>
    </row>
    <row r="6" spans="1:36" x14ac:dyDescent="0.25">
      <c r="A6" s="1" t="s">
        <v>12</v>
      </c>
      <c r="B6" s="10">
        <v>44682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2342.7800000000002</v>
      </c>
      <c r="C12" s="26">
        <v>1348.05</v>
      </c>
      <c r="D12" s="26">
        <v>2901.06</v>
      </c>
      <c r="E12" s="26">
        <v>2677.45</v>
      </c>
      <c r="F12" s="26">
        <v>2198.04</v>
      </c>
      <c r="G12" s="26">
        <v>3760.79</v>
      </c>
      <c r="H12" s="26">
        <v>1912.41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17140.580000000002</v>
      </c>
      <c r="AI12" s="26">
        <v>16974.150000000001</v>
      </c>
      <c r="AJ12" s="69">
        <f>+AI12-AH12</f>
        <v>-166.43000000000029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27.5</v>
      </c>
      <c r="C15" s="23">
        <v>275</v>
      </c>
      <c r="D15" s="23">
        <v>12.5</v>
      </c>
      <c r="E15" s="23">
        <v>279.5</v>
      </c>
      <c r="F15" s="23">
        <v>160.5</v>
      </c>
      <c r="G15" s="23">
        <v>75</v>
      </c>
      <c r="H15" s="23">
        <v>426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1256</v>
      </c>
    </row>
    <row r="16" spans="1:36" s="32" customFormat="1" x14ac:dyDescent="0.25">
      <c r="A16" s="30" t="s">
        <v>20</v>
      </c>
      <c r="B16" s="31">
        <v>222</v>
      </c>
      <c r="C16" s="31">
        <v>355</v>
      </c>
      <c r="D16" s="31">
        <v>309</v>
      </c>
      <c r="E16" s="31"/>
      <c r="F16" s="31">
        <v>295</v>
      </c>
      <c r="G16" s="31">
        <v>425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1606</v>
      </c>
      <c r="AJ16" s="70"/>
    </row>
    <row r="17" spans="1:36" s="47" customFormat="1" x14ac:dyDescent="0.25">
      <c r="A17" s="46" t="s">
        <v>27</v>
      </c>
      <c r="B17" s="22">
        <f>B16*$B$8</f>
        <v>999</v>
      </c>
      <c r="C17" s="22">
        <f>C16*$B$8</f>
        <v>1597.5</v>
      </c>
      <c r="D17" s="22">
        <f t="shared" ref="D17:AG17" si="2">D16*$B$8</f>
        <v>1390.5</v>
      </c>
      <c r="E17" s="22">
        <f t="shared" si="2"/>
        <v>0</v>
      </c>
      <c r="F17" s="22">
        <f t="shared" si="2"/>
        <v>1327.5</v>
      </c>
      <c r="G17" s="22">
        <f t="shared" si="2"/>
        <v>1912.5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7227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222</v>
      </c>
      <c r="C22" s="20">
        <f t="shared" ref="C22:AG23" si="5">+C16+C18+C20</f>
        <v>355</v>
      </c>
      <c r="D22" s="20">
        <f t="shared" si="5"/>
        <v>309</v>
      </c>
      <c r="E22" s="20">
        <f t="shared" si="5"/>
        <v>0</v>
      </c>
      <c r="F22" s="20">
        <f t="shared" si="5"/>
        <v>295</v>
      </c>
      <c r="G22" s="20">
        <f t="shared" si="5"/>
        <v>425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1606</v>
      </c>
    </row>
    <row r="23" spans="1:36" s="47" customFormat="1" x14ac:dyDescent="0.25">
      <c r="A23" s="48" t="s">
        <v>26</v>
      </c>
      <c r="B23" s="19">
        <f>+B17+B19+B21</f>
        <v>999</v>
      </c>
      <c r="C23" s="19">
        <f t="shared" si="5"/>
        <v>1597.5</v>
      </c>
      <c r="D23" s="19">
        <f t="shared" si="5"/>
        <v>1390.5</v>
      </c>
      <c r="E23" s="19">
        <f t="shared" si="5"/>
        <v>0</v>
      </c>
      <c r="F23" s="19">
        <f t="shared" si="5"/>
        <v>1327.5</v>
      </c>
      <c r="G23" s="19">
        <f t="shared" si="5"/>
        <v>1912.5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7227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957.88</v>
      </c>
      <c r="C49" s="44"/>
      <c r="D49" s="44"/>
      <c r="E49" s="44">
        <v>2316.84</v>
      </c>
      <c r="F49" s="44">
        <v>397.2</v>
      </c>
      <c r="G49" s="44"/>
      <c r="H49" s="44">
        <v>1488.67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5160.59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1313.84</v>
      </c>
      <c r="D52" s="44">
        <v>1299.07</v>
      </c>
      <c r="E52" s="44"/>
      <c r="F52" s="44"/>
      <c r="G52" s="44">
        <v>1607.71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4220.62</v>
      </c>
    </row>
    <row r="53" spans="1:34" x14ac:dyDescent="0.25">
      <c r="A53" s="17" t="s">
        <v>18</v>
      </c>
      <c r="B53" s="44">
        <v>341.71</v>
      </c>
      <c r="C53" s="44">
        <v>216.13</v>
      </c>
      <c r="D53" s="44">
        <v>188.13</v>
      </c>
      <c r="E53" s="44"/>
      <c r="F53" s="44">
        <v>312.94</v>
      </c>
      <c r="G53" s="44">
        <v>287.32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1346.2299999999998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22.32</v>
      </c>
      <c r="C55" s="44"/>
      <c r="D55" s="44"/>
      <c r="E55" s="44">
        <v>82.56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104.88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15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15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2348.4100000000003</v>
      </c>
      <c r="C64" s="53">
        <f t="shared" ref="C64:AG64" si="21">+C15+C23+C31+C39+C47+C48+C49+C50+C51+C52+C53+C54+C55+C56+C57+C58+C59+C60+C61+C62+C63</f>
        <v>3402.4700000000003</v>
      </c>
      <c r="D64" s="53">
        <f t="shared" si="21"/>
        <v>2905.2</v>
      </c>
      <c r="E64" s="53">
        <f t="shared" si="21"/>
        <v>2678.9</v>
      </c>
      <c r="F64" s="53">
        <f t="shared" si="21"/>
        <v>2198.14</v>
      </c>
      <c r="G64" s="53">
        <f t="shared" si="21"/>
        <v>3882.53</v>
      </c>
      <c r="H64" s="53">
        <f t="shared" si="21"/>
        <v>1914.67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19330.32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2342.7800000000002</v>
      </c>
      <c r="C67" s="57">
        <f t="shared" ref="C67:L67" si="23">C12</f>
        <v>1348.05</v>
      </c>
      <c r="D67" s="57">
        <f t="shared" si="23"/>
        <v>2901.06</v>
      </c>
      <c r="E67" s="57">
        <f t="shared" si="23"/>
        <v>2677.45</v>
      </c>
      <c r="F67" s="57">
        <f t="shared" si="23"/>
        <v>2198.04</v>
      </c>
      <c r="G67" s="57">
        <f t="shared" si="23"/>
        <v>3760.79</v>
      </c>
      <c r="H67" s="57">
        <f t="shared" si="23"/>
        <v>1912.41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17140.580000000002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2342.7800000000002</v>
      </c>
      <c r="C69" s="59">
        <f t="shared" ref="C69:AG69" si="25">+C67+C68</f>
        <v>1348.05</v>
      </c>
      <c r="D69" s="59">
        <f t="shared" si="25"/>
        <v>2901.06</v>
      </c>
      <c r="E69" s="59">
        <f t="shared" si="25"/>
        <v>2677.45</v>
      </c>
      <c r="F69" s="59">
        <f t="shared" si="25"/>
        <v>2198.04</v>
      </c>
      <c r="G69" s="59">
        <f t="shared" si="25"/>
        <v>3760.79</v>
      </c>
      <c r="H69" s="59">
        <f t="shared" si="25"/>
        <v>1912.41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17140.580000000002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5.6300000000001091</v>
      </c>
      <c r="C70" s="57">
        <f t="shared" si="26"/>
        <v>2054.42</v>
      </c>
      <c r="D70" s="57">
        <f t="shared" si="26"/>
        <v>4.1399999999998727</v>
      </c>
      <c r="E70" s="57">
        <f t="shared" si="26"/>
        <v>1.4500000000002728</v>
      </c>
      <c r="F70" s="57">
        <f t="shared" si="26"/>
        <v>9.9999999999909051E-2</v>
      </c>
      <c r="G70" s="57">
        <f t="shared" si="26"/>
        <v>121.74000000000024</v>
      </c>
      <c r="H70" s="57">
        <f t="shared" si="26"/>
        <v>2.2599999999999909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2189.7400000000007</v>
      </c>
    </row>
    <row r="71" spans="1:34" ht="94.5" customHeight="1" x14ac:dyDescent="0.25">
      <c r="A71" s="77" t="s">
        <v>96</v>
      </c>
      <c r="B71" s="14" t="s">
        <v>145</v>
      </c>
      <c r="C71" s="14" t="s">
        <v>146</v>
      </c>
      <c r="D71" s="14"/>
      <c r="E71" s="14"/>
      <c r="F71" s="14"/>
      <c r="G71" s="14" t="s">
        <v>149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147</v>
      </c>
      <c r="AH72" s="47"/>
    </row>
    <row r="73" spans="1:34" x14ac:dyDescent="0.25">
      <c r="C73" s="12" t="s">
        <v>148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2022-05-06T17:59:43Z</dcterms:modified>
</cp:coreProperties>
</file>