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Hoja2" sheetId="153" r:id="rId7"/>
    <sheet name="FARMASTOP" sheetId="149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4">EXQUISITECES!$A$1:$H$67</definedName>
    <definedName name="_xlnm.Print_Area" localSheetId="7">FARMASTOP!$A$1:$H$67</definedName>
    <definedName name="_xlnm.Print_Area" localSheetId="5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M39" i="40"/>
  <c r="AG64" i="40"/>
  <c r="AG70" i="40" s="1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<sst xmlns="http://schemas.openxmlformats.org/spreadsheetml/2006/main" count="748" uniqueCount="135">
  <si>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</si>
  <si>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</si>
  <si>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</si>
  <si>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</si>
  <si>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</si>
  <si>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</si>
  <si>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</si>
  <si>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</si>
  <si>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</si>
  <si>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</si>
  <si>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</si>
  <si>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</si>
  <si>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</si>
  <si>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</si>
  <si>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</si>
  <si>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</si>
  <si>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</si>
  <si>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</si>
  <si>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</si>
  <si>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</si>
  <si>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</si>
  <si>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</si>
  <si>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</si>
  <si>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</si>
  <si>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</si>
  <si>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</si>
  <si>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</si>
  <si>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</si>
  <si>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</si>
  <si>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</si>
  <si>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</si>
  <si>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</si>
  <si>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</si>
  <si>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</si>
  <si>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</si>
  <si>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</si>
  <si>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</si>
  <si>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</si>
  <si>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</si>
  <si>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</si>
  <si>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</si>
  <si>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</si>
  <si>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</si>
  <si>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</si>
  <si>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</si>
  <si>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</si>
  <si>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</si>
  <si>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</si>
  <si>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</si>
  <si>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</si>
  <si>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</si>
  <si>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</si>
  <si>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</si>
  <si>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</si>
  <si>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</si>
  <si>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</si>
  <si>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</si>
  <si>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</si>
  <si>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</si>
  <si>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</si>
  <si>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</si>
  <si>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</si>
  <si>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</si>
  <si>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</si>
  <si>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</si>
  <si>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</si>
  <si>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</si>
  <si>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</si>
  <si>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</si>
  <si>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</si>
  <si>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</si>
  <si>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</si>
  <si>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</si>
  <si>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</si>
  <si>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</si>
  <si>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</si>
  <si>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</si>
  <si>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</si>
  <si>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</si>
  <si>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</si>
  <si>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</si>
  <si>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</si>
  <si>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</si>
  <si>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</si>
  <si>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</si>
  <si>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</si>
  <si>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</si>
  <si>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</si>
  <si>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</si>
  <si>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</si>
  <si>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</si>
  <si>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</si>
  <si>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</si>
  <si>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</si>
  <si>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</si>
  <si>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</si>
  <si>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</si>
  <si>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</si>
  <si>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</si>
  <si>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</si>
  <si>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</si>
  <si>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</si>
  <si>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</si>
  <si>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</si>
  <si>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</si>
  <si>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</si>
  <si>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</si>
  <si>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</si>
  <si>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</si>
  <si>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</si>
  <si>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</si>
  <si>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</si>
  <si>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</si>
  <si>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</si>
  <si>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</si>
  <si>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</si>
  <si>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</si>
  <si>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</si>
  <si>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</si>
  <si>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</si>
  <si>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</si>
  <si>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</si>
  <si>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</si>
  <si>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6BS D PERIODICO</t>
  </si>
  <si>
    <t>6BS D/PERIODICO</t>
  </si>
  <si>
    <t>F/C 3.00</t>
  </si>
  <si>
    <t>117.50 AL FONDO</t>
  </si>
  <si>
    <t>6 F/C</t>
  </si>
  <si>
    <t>F/C 3.80</t>
  </si>
  <si>
    <t>F/C 27.50</t>
  </si>
  <si>
    <t>MAL REGISTRO DE 1$</t>
  </si>
  <si>
    <t xml:space="preserve"> 33.50 ALFONDO</t>
  </si>
  <si>
    <t>MALREGISTRO DE 0.04</t>
  </si>
  <si>
    <t>FALTANTE EFECTIVO</t>
  </si>
  <si>
    <t>47.50 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</si>
</sst>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21" activePane="bottomRight" state="frozen"/>
      <selection pane="topRight" activeCell="B1" sqref="B1"/>
      <selection pane="bottomLeft" activeCell="A5" sqref="A5"/>
      <selection pane="bottomRight" activeCell="AH40" sqref="AH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57</v>
      </c>
      <c r="C11" s="5" t="s">
        <v>59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2118.44</v>
      </c>
      <c r="C12" s="26">
        <v>315.20999999999998</v>
      </c>
      <c r="D12" s="26">
        <v>1652.11</v>
      </c>
      <c r="E12" s="26">
        <v>2258.4299999999998</v>
      </c>
      <c r="F12" s="26">
        <v>2354.2800000000002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8698.4700000000012</v>
      </c>
      <c r="AI12" s="26">
        <v>8647.6</v>
      </c>
      <c r="AJ12" s="69">
        <f>+AI12-AH12</f>
        <v>-50.8700000000008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230.4</v>
      </c>
      <c r="C15" s="23">
        <v>58.5</v>
      </c>
      <c r="D15" s="23">
        <v>158</v>
      </c>
      <c r="E15" s="23">
        <v>217</v>
      </c>
      <c r="F15" s="23">
        <v>73.599999999999994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737.5</v>
      </c>
    </row>
    <row r="16" spans="1:36" s="32" customFormat="1" x14ac:dyDescent="0.25">
      <c r="A16" s="30" t="s">
        <v>20</v>
      </c>
      <c r="B16" s="31">
        <v>82</v>
      </c>
      <c r="C16" s="31"/>
      <c r="D16" s="31">
        <v>108</v>
      </c>
      <c r="E16" s="31">
        <v>165</v>
      </c>
      <c r="F16" s="31">
        <v>187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542</v>
      </c>
      <c r="AJ16" s="70"/>
    </row>
    <row r="17" spans="1:36" s="47" customFormat="1" x14ac:dyDescent="0.25">
      <c r="A17" s="46" t="s">
        <v>27</v>
      </c>
      <c r="B17" s="22">
        <f>B16*$B$8</f>
        <v>369</v>
      </c>
      <c r="C17" s="22">
        <f>C16*$B$8</f>
        <v>0</v>
      </c>
      <c r="D17" s="22">
        <f t="shared" ref="D17:AG17" si="2">D16*$B$8</f>
        <v>486</v>
      </c>
      <c r="E17" s="22">
        <f t="shared" si="2"/>
        <v>742.5</v>
      </c>
      <c r="F17" s="22">
        <f t="shared" si="2"/>
        <v>841.5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2439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82</v>
      </c>
      <c r="C22" s="20">
        <f t="shared" ref="C22:AG23" si="5">+C16+C18+C20</f>
        <v>0</v>
      </c>
      <c r="D22" s="20">
        <f t="shared" si="5"/>
        <v>108</v>
      </c>
      <c r="E22" s="20">
        <f t="shared" si="5"/>
        <v>165</v>
      </c>
      <c r="F22" s="20">
        <f t="shared" si="5"/>
        <v>187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542</v>
      </c>
    </row>
    <row r="23" spans="1:36" s="47" customFormat="1" x14ac:dyDescent="0.25">
      <c r="A23" s="48" t="s">
        <v>26</v>
      </c>
      <c r="B23" s="19">
        <f>+B17+B19+B21</f>
        <v>369</v>
      </c>
      <c r="C23" s="19">
        <f t="shared" si="5"/>
        <v>0</v>
      </c>
      <c r="D23" s="19">
        <f t="shared" si="5"/>
        <v>486</v>
      </c>
      <c r="E23" s="19">
        <f t="shared" si="5"/>
        <v>742.5</v>
      </c>
      <c r="F23" s="19">
        <f t="shared" si="5"/>
        <v>841.5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2439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31.45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31.45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141.52500000000001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141.52500000000001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31.45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31.45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141.52500000000001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141.52500000000001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>
        <v>257.12</v>
      </c>
      <c r="D49" s="44">
        <v>749.89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1007.01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1257.5899999999999</v>
      </c>
      <c r="C52" s="44"/>
      <c r="D52" s="44"/>
      <c r="E52" s="44">
        <v>768.76</v>
      </c>
      <c r="F52" s="44">
        <v>1153.3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3179.6499999999996</v>
      </c>
    </row>
    <row r="53" spans="1:34" x14ac:dyDescent="0.25">
      <c r="A53" s="17" t="s">
        <v>18</v>
      </c>
      <c r="B53" s="44">
        <v>268.82</v>
      </c>
      <c r="C53" s="44"/>
      <c r="D53" s="44">
        <v>119.14</v>
      </c>
      <c r="E53" s="44">
        <v>543.01</v>
      </c>
      <c r="F53" s="44">
        <v>288.31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1219.28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2125.81</v>
      </c>
      <c r="C64" s="53">
        <f t="shared" ref="C64:AG64" si="21">+C15+C23+C31+C39+C47+C48+C49+C50+C51+C52+C53+C54+C55+C56+C57+C58+C59+C60+C61+C62+C63</f>
        <v>315.62</v>
      </c>
      <c r="D64" s="53">
        <f t="shared" si="21"/>
        <v>1654.5550000000001</v>
      </c>
      <c r="E64" s="53">
        <f t="shared" si="21"/>
        <v>2271.27</v>
      </c>
      <c r="F64" s="53">
        <f t="shared" si="21"/>
        <v>2356.71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8723.9650000000001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3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2118.44</v>
      </c>
      <c r="C67" s="57">
        <f t="shared" ref="C67:L67" si="23">C12</f>
        <v>315.20999999999998</v>
      </c>
      <c r="D67" s="57">
        <f t="shared" si="23"/>
        <v>1652.11</v>
      </c>
      <c r="E67" s="57">
        <f t="shared" si="23"/>
        <v>2258.4299999999998</v>
      </c>
      <c r="F67" s="57">
        <f t="shared" si="23"/>
        <v>2354.2800000000002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8698.4700000000012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2118.44</v>
      </c>
      <c r="C69" s="59">
        <f t="shared" ref="C69:AG69" si="25">+C67+C68</f>
        <v>315.20999999999998</v>
      </c>
      <c r="D69" s="59">
        <f t="shared" si="25"/>
        <v>1652.11</v>
      </c>
      <c r="E69" s="59">
        <f t="shared" si="25"/>
        <v>2258.4299999999998</v>
      </c>
      <c r="F69" s="59">
        <f t="shared" si="25"/>
        <v>2354.2800000000002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8698.4700000000012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7.3699999999998909</v>
      </c>
      <c r="C70" s="57">
        <f t="shared" si="26"/>
        <v>0.41000000000002501</v>
      </c>
      <c r="D70" s="57">
        <f t="shared" si="26"/>
        <v>2.4450000000001637</v>
      </c>
      <c r="E70" s="57">
        <f t="shared" si="26"/>
        <v>12.840000000000146</v>
      </c>
      <c r="F70" s="57">
        <f t="shared" si="26"/>
        <v>2.4299999999998363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25.495000000000061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44022.54</v>
      </c>
      <c r="C2" s="43">
        <f>MODELO!AH12</f>
        <v>21039.42</v>
      </c>
      <c r="D2" s="43">
        <f>EXQUISITECES!AH12</f>
        <v>9280.35</v>
      </c>
      <c r="E2" s="43">
        <f>HOYADA!AH12</f>
        <v>7648.6500000000005</v>
      </c>
      <c r="F2" s="43">
        <f>FARMASTOP!AH12</f>
        <v>1841.91</v>
      </c>
      <c r="G2" s="43">
        <f>BOCAS!AH12</f>
        <v>1068.33</v>
      </c>
      <c r="H2" s="43">
        <f>LAGUNETICA!AH12</f>
        <v>8698.4700000000012</v>
      </c>
      <c r="I2" s="43">
        <f>SANANTONIO!AH12</f>
        <v>0</v>
      </c>
      <c r="J2" s="43">
        <f>SUM(B2:I2)</f>
        <v>93599.67</v>
      </c>
    </row>
    <row r="3" spans="1:10" x14ac:dyDescent="0.25">
      <c r="A3" s="46" t="s">
        <v>0</v>
      </c>
      <c r="B3" s="43">
        <f>AUTOMERCADO!AH15</f>
        <v>830.2</v>
      </c>
      <c r="C3" s="43">
        <f>MODELO!AH15</f>
        <v>936.5</v>
      </c>
      <c r="D3" s="43">
        <f>EXQUISITECES!AH15</f>
        <v>693.7</v>
      </c>
      <c r="E3" s="43">
        <f>HOYADA!AH15</f>
        <v>952.7</v>
      </c>
      <c r="F3" s="43">
        <f>FARMASTOP!AH15</f>
        <v>33.5</v>
      </c>
      <c r="G3" s="43">
        <f>BOCAS!AH15</f>
        <v>47.35</v>
      </c>
      <c r="H3" s="43">
        <f>LAGUNETICA!AH15</f>
        <v>737.5</v>
      </c>
      <c r="I3" s="43">
        <f>SANANTONIO!AH15</f>
        <v>0</v>
      </c>
      <c r="J3" s="43">
        <f t="shared" ref="J3:J52" si="0">SUM(B3:I3)</f>
        <v>4231.4500000000007</v>
      </c>
    </row>
    <row r="4" spans="1:10" x14ac:dyDescent="0.25">
      <c r="A4" s="73" t="s">
        <v>20</v>
      </c>
      <c r="B4" s="43">
        <f>AUTOMERCADO!AH16</f>
        <v>3897</v>
      </c>
      <c r="C4" s="43">
        <f>MODELO!AH16</f>
        <v>1466</v>
      </c>
      <c r="D4" s="43">
        <f>EXQUISITECES!AH16</f>
        <v>628</v>
      </c>
      <c r="E4" s="43">
        <f>HOYADA!AH16</f>
        <v>296</v>
      </c>
      <c r="F4" s="43">
        <f>FARMASTOP!AH16</f>
        <v>148</v>
      </c>
      <c r="G4" s="43">
        <f>BOCAS!AH16</f>
        <v>82</v>
      </c>
      <c r="H4" s="43">
        <f>LAGUNETICA!AH16</f>
        <v>542</v>
      </c>
      <c r="I4" s="43">
        <f>SANANTONIO!AH16</f>
        <v>0</v>
      </c>
      <c r="J4" s="43">
        <f t="shared" si="0"/>
        <v>7059</v>
      </c>
    </row>
    <row r="5" spans="1:10" x14ac:dyDescent="0.25">
      <c r="A5" s="46" t="s">
        <v>27</v>
      </c>
      <c r="B5" s="43">
        <f>AUTOMERCADO!AH17</f>
        <v>17536.5</v>
      </c>
      <c r="C5" s="43">
        <f>MODELO!AH17</f>
        <v>6597</v>
      </c>
      <c r="D5" s="43">
        <f>EXQUISITECES!AH17</f>
        <v>2826</v>
      </c>
      <c r="E5" s="43">
        <f>HOYADA!AH17</f>
        <v>1332</v>
      </c>
      <c r="F5" s="43">
        <f>FARMASTOP!AH17</f>
        <v>666</v>
      </c>
      <c r="G5" s="43">
        <f>BOCAS!AH17</f>
        <v>368.18</v>
      </c>
      <c r="H5" s="43">
        <f>LAGUNETICA!AH17</f>
        <v>2439</v>
      </c>
      <c r="I5" s="43">
        <f>SANANTONIO!AH17</f>
        <v>0</v>
      </c>
      <c r="J5" s="43">
        <f t="shared" si="0"/>
        <v>31764.68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3897</v>
      </c>
      <c r="C10" s="43">
        <f>MODELO!AH22</f>
        <v>1466</v>
      </c>
      <c r="D10" s="43">
        <f>EXQUISITECES!AH22</f>
        <v>628</v>
      </c>
      <c r="E10" s="43">
        <f>HOYADA!AH22</f>
        <v>296</v>
      </c>
      <c r="F10" s="43">
        <f>FARMASTOP!AH22</f>
        <v>148</v>
      </c>
      <c r="G10" s="43">
        <f>BOCAS!AH22</f>
        <v>82</v>
      </c>
      <c r="H10" s="43">
        <f>LAGUNETICA!AH22</f>
        <v>542</v>
      </c>
      <c r="I10" s="43">
        <f>SANANTONIO!AH22</f>
        <v>0</v>
      </c>
      <c r="J10" s="43">
        <f t="shared" si="0"/>
        <v>7059</v>
      </c>
    </row>
    <row r="11" spans="1:10" x14ac:dyDescent="0.25">
      <c r="A11" s="48" t="s">
        <v>26</v>
      </c>
      <c r="B11" s="43">
        <f>AUTOMERCADO!AH23</f>
        <v>17536.5</v>
      </c>
      <c r="C11" s="43">
        <f>MODELO!AH23</f>
        <v>6597</v>
      </c>
      <c r="D11" s="43">
        <f>EXQUISITECES!AH23</f>
        <v>2826</v>
      </c>
      <c r="E11" s="43">
        <f>HOYADA!AH23</f>
        <v>1332</v>
      </c>
      <c r="F11" s="43">
        <f>FARMASTOP!AH23</f>
        <v>666</v>
      </c>
      <c r="G11" s="43">
        <f>BOCAS!AH23</f>
        <v>368.18</v>
      </c>
      <c r="H11" s="43">
        <f>LAGUNETICA!AH23</f>
        <v>2439</v>
      </c>
      <c r="I11" s="43">
        <f>SANANTONIO!AH23</f>
        <v>0</v>
      </c>
      <c r="J11" s="43">
        <f t="shared" si="0"/>
        <v>31764.68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331.61</v>
      </c>
      <c r="C20" s="43">
        <f>MODELO!AH32</f>
        <v>55.22</v>
      </c>
      <c r="D20" s="43">
        <f>EXQUISITECES!AH32</f>
        <v>72.760000000000005</v>
      </c>
      <c r="E20" s="43">
        <f>HOYADA!AH32</f>
        <v>0</v>
      </c>
      <c r="F20" s="43">
        <f>FARMASTOP!AH32</f>
        <v>0</v>
      </c>
      <c r="G20" s="43">
        <f>BOCAS!AH32</f>
        <v>3.21</v>
      </c>
      <c r="H20" s="43">
        <f>LAGUNETICA!AH32</f>
        <v>0</v>
      </c>
      <c r="I20" s="43">
        <f>SANANTONIO!AH32</f>
        <v>0</v>
      </c>
      <c r="J20" s="43">
        <f t="shared" si="0"/>
        <v>462.8</v>
      </c>
    </row>
    <row r="21" spans="1:10" x14ac:dyDescent="0.25">
      <c r="A21" s="46" t="s">
        <v>35</v>
      </c>
      <c r="B21" s="43">
        <f>AUTOMERCADO!AH33</f>
        <v>1492.2450000000001</v>
      </c>
      <c r="C21" s="43">
        <f>MODELO!AH33</f>
        <v>248.49</v>
      </c>
      <c r="D21" s="43">
        <f>EXQUISITECES!AH33</f>
        <v>327.42</v>
      </c>
      <c r="E21" s="43">
        <f>HOYADA!AH33</f>
        <v>0</v>
      </c>
      <c r="F21" s="43">
        <f>FARMASTOP!AH33</f>
        <v>0</v>
      </c>
      <c r="G21" s="43">
        <f>BOCAS!AH33</f>
        <v>14.4129</v>
      </c>
      <c r="H21" s="43">
        <f>LAGUNETICA!AH33</f>
        <v>0</v>
      </c>
      <c r="I21" s="43">
        <f>SANANTONIO!AH33</f>
        <v>0</v>
      </c>
      <c r="J21" s="43">
        <f t="shared" si="0"/>
        <v>2082.5679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331.61</v>
      </c>
      <c r="C26" s="43">
        <f>MODELO!AH38</f>
        <v>55.22</v>
      </c>
      <c r="D26" s="43">
        <f>EXQUISITECES!AH38</f>
        <v>72.760000000000005</v>
      </c>
      <c r="E26" s="43">
        <f>HOYADA!AH38</f>
        <v>0</v>
      </c>
      <c r="F26" s="43">
        <f>FARMASTOP!AH38</f>
        <v>0</v>
      </c>
      <c r="G26" s="43">
        <f>BOCAS!AH38</f>
        <v>3.21</v>
      </c>
      <c r="H26" s="43">
        <f>LAGUNETICA!AH38</f>
        <v>0</v>
      </c>
      <c r="I26" s="43">
        <f>SANANTONIO!AH38</f>
        <v>0</v>
      </c>
      <c r="J26" s="43">
        <f t="shared" si="0"/>
        <v>462.8</v>
      </c>
    </row>
    <row r="27" spans="1:10" x14ac:dyDescent="0.25">
      <c r="A27" s="48" t="s">
        <v>42</v>
      </c>
      <c r="B27" s="43">
        <f>AUTOMERCADO!AH39</f>
        <v>1492.2450000000001</v>
      </c>
      <c r="C27" s="43">
        <f>MODELO!AH39</f>
        <v>248.49</v>
      </c>
      <c r="D27" s="43">
        <f>EXQUISITECES!AH39</f>
        <v>327.42</v>
      </c>
      <c r="E27" s="43">
        <f>HOYADA!AH39</f>
        <v>0</v>
      </c>
      <c r="F27" s="43">
        <f>FARMASTOP!AH39</f>
        <v>0</v>
      </c>
      <c r="G27" s="43">
        <f>BOCAS!AH39</f>
        <v>14.4129</v>
      </c>
      <c r="H27" s="43">
        <f>LAGUNETICA!AH39</f>
        <v>0</v>
      </c>
      <c r="I27" s="43">
        <f>SANANTONIO!AH39</f>
        <v>0</v>
      </c>
      <c r="J27" s="43">
        <f t="shared" si="0"/>
        <v>2082.5679</v>
      </c>
    </row>
    <row r="28" spans="1:10" x14ac:dyDescent="0.25">
      <c r="A28" s="46" t="s">
        <v>43</v>
      </c>
      <c r="B28" s="43">
        <f>AUTOMERCADO!AH40</f>
        <v>191.48000000000002</v>
      </c>
      <c r="C28" s="43">
        <f>MODELO!AH40</f>
        <v>34.28</v>
      </c>
      <c r="D28" s="43">
        <f>EXQUISITECES!AH40</f>
        <v>0</v>
      </c>
      <c r="E28" s="43">
        <f>HOYADA!AH40</f>
        <v>24.229999999999997</v>
      </c>
      <c r="F28" s="43">
        <f>FARMASTOP!AH40</f>
        <v>0</v>
      </c>
      <c r="G28" s="43">
        <f>BOCAS!AH40</f>
        <v>0</v>
      </c>
      <c r="H28" s="43">
        <f>LAGUNETICA!AH40</f>
        <v>31.45</v>
      </c>
      <c r="I28" s="43">
        <f>SANANTONIO!AH40</f>
        <v>0</v>
      </c>
      <c r="J28" s="43">
        <f t="shared" si="0"/>
        <v>281.44</v>
      </c>
    </row>
    <row r="29" spans="1:10" x14ac:dyDescent="0.25">
      <c r="A29" s="46" t="s">
        <v>44</v>
      </c>
      <c r="B29" s="43">
        <f>AUTOMERCADO!AH41</f>
        <v>861.66000000000008</v>
      </c>
      <c r="C29" s="43">
        <f>MODELO!AH41</f>
        <v>154.26</v>
      </c>
      <c r="D29" s="43">
        <f>EXQUISITECES!AH41</f>
        <v>0</v>
      </c>
      <c r="E29" s="43">
        <f>HOYADA!AH41</f>
        <v>109.035</v>
      </c>
      <c r="F29" s="43">
        <f>FARMASTOP!AH41</f>
        <v>0</v>
      </c>
      <c r="G29" s="43">
        <f>BOCAS!AH41</f>
        <v>0</v>
      </c>
      <c r="H29" s="43">
        <f>LAGUNETICA!AH41</f>
        <v>141.52500000000001</v>
      </c>
      <c r="I29" s="43">
        <f>SANANTONIO!AH41</f>
        <v>0</v>
      </c>
      <c r="J29" s="43">
        <f t="shared" si="0"/>
        <v>1266.4800000000002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191.48000000000002</v>
      </c>
      <c r="C34" s="43">
        <f>MODELO!AH46</f>
        <v>34.28</v>
      </c>
      <c r="D34" s="43">
        <f>EXQUISITECES!AH46</f>
        <v>0</v>
      </c>
      <c r="E34" s="43">
        <f>HOYADA!AH46</f>
        <v>24.229999999999997</v>
      </c>
      <c r="F34" s="43">
        <f>FARMASTOP!AH46</f>
        <v>0</v>
      </c>
      <c r="G34" s="43">
        <f>BOCAS!AH46</f>
        <v>0</v>
      </c>
      <c r="H34" s="43">
        <f>LAGUNETICA!AH46</f>
        <v>31.45</v>
      </c>
      <c r="I34" s="43">
        <f>SANANTONIO!AH46</f>
        <v>0</v>
      </c>
      <c r="J34" s="43">
        <f t="shared" si="0"/>
        <v>281.44</v>
      </c>
    </row>
    <row r="35" spans="1:10" x14ac:dyDescent="0.25">
      <c r="A35" s="48" t="s">
        <v>48</v>
      </c>
      <c r="B35" s="43">
        <f>AUTOMERCADO!AH47</f>
        <v>861.66000000000008</v>
      </c>
      <c r="C35" s="43">
        <f>MODELO!AH47</f>
        <v>154.26</v>
      </c>
      <c r="D35" s="43">
        <f>EXQUISITECES!AH47</f>
        <v>0</v>
      </c>
      <c r="E35" s="43">
        <f>HOYADA!AH47</f>
        <v>109.035</v>
      </c>
      <c r="F35" s="43">
        <f>FARMASTOP!AH47</f>
        <v>0</v>
      </c>
      <c r="G35" s="43">
        <f>BOCAS!AH47</f>
        <v>0</v>
      </c>
      <c r="H35" s="43">
        <f>LAGUNETICA!AH47</f>
        <v>141.52500000000001</v>
      </c>
      <c r="I35" s="43">
        <f>SANANTONIO!AH47</f>
        <v>0</v>
      </c>
      <c r="J35" s="43">
        <f t="shared" si="0"/>
        <v>1266.4800000000002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19887.460000000003</v>
      </c>
      <c r="C37" s="43">
        <f>MODELO!AH49</f>
        <v>7930.369999999999</v>
      </c>
      <c r="D37" s="43">
        <f>EXQUISITECES!AH49</f>
        <v>4246.9500000000007</v>
      </c>
      <c r="E37" s="43">
        <f>HOYADA!AH49</f>
        <v>3406.2999999999997</v>
      </c>
      <c r="F37" s="43">
        <f>FARMASTOP!AH49</f>
        <v>996.3</v>
      </c>
      <c r="G37" s="43">
        <f>BOCAS!AH49</f>
        <v>563.86</v>
      </c>
      <c r="H37" s="43">
        <f>LAGUNETICA!AH49</f>
        <v>1007.01</v>
      </c>
      <c r="I37" s="43">
        <f>SANANTONIO!AH49</f>
        <v>0</v>
      </c>
      <c r="J37" s="43">
        <f t="shared" si="0"/>
        <v>38038.250000000007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488.61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488.61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2024.6599999999999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3179.6499999999996</v>
      </c>
      <c r="I40" s="43">
        <f>SANANTONIO!AH52</f>
        <v>0</v>
      </c>
      <c r="J40" s="43">
        <f t="shared" si="0"/>
        <v>5204.3099999999995</v>
      </c>
    </row>
    <row r="41" spans="1:10" x14ac:dyDescent="0.25">
      <c r="A41" s="74" t="s">
        <v>18</v>
      </c>
      <c r="B41" s="43">
        <f>AUTOMERCADO!AH53</f>
        <v>2453.0500000000002</v>
      </c>
      <c r="C41" s="43">
        <f>MODELO!AH53</f>
        <v>2140.7000000000003</v>
      </c>
      <c r="D41" s="43">
        <f>EXQUISITECES!AH53</f>
        <v>1039.43</v>
      </c>
      <c r="E41" s="43">
        <f>HOYADA!AH53</f>
        <v>1818.59</v>
      </c>
      <c r="F41" s="43">
        <f>FARMASTOP!AH53</f>
        <v>137.07999999999998</v>
      </c>
      <c r="G41" s="43">
        <f>BOCAS!AH53</f>
        <v>71.349999999999994</v>
      </c>
      <c r="H41" s="43">
        <f>LAGUNETICA!AH53</f>
        <v>1219.28</v>
      </c>
      <c r="I41" s="43">
        <f>SANANTONIO!AH53</f>
        <v>0</v>
      </c>
      <c r="J41" s="43">
        <f t="shared" si="0"/>
        <v>8879.4800000000014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52.03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52.03</v>
      </c>
    </row>
    <row r="43" spans="1:10" x14ac:dyDescent="0.25">
      <c r="A43" s="74" t="s">
        <v>52</v>
      </c>
      <c r="B43" s="43">
        <f>AUTOMERCADO!AH55</f>
        <v>1088.3900000000001</v>
      </c>
      <c r="C43" s="43">
        <f>MODELO!AH55</f>
        <v>527.26</v>
      </c>
      <c r="D43" s="43">
        <f>EXQUISITECES!AH55</f>
        <v>159.19999999999999</v>
      </c>
      <c r="E43" s="43">
        <f>HOYADA!AH55</f>
        <v>31.419999999999998</v>
      </c>
      <c r="F43" s="43">
        <f>FARMASTOP!AH55</f>
        <v>49.15</v>
      </c>
      <c r="G43" s="43">
        <f>BOCAS!AH55</f>
        <v>14.4</v>
      </c>
      <c r="H43" s="43">
        <f>LAGUNETICA!AH55</f>
        <v>0</v>
      </c>
      <c r="I43" s="43">
        <f>SANANTONIO!AH55</f>
        <v>0</v>
      </c>
      <c r="J43" s="43">
        <f t="shared" si="0"/>
        <v>1869.8200000000004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132.37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132.37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44149.504999999997</v>
      </c>
      <c r="C52" s="75">
        <f>MODELO!AH64</f>
        <v>21232.25</v>
      </c>
      <c r="D52" s="75">
        <f>EXQUISITECES!AH64</f>
        <v>9292.6999999999989</v>
      </c>
      <c r="E52" s="75">
        <f>HOYADA!AH64</f>
        <v>7650.0450000000001</v>
      </c>
      <c r="F52" s="75">
        <f>FARMASTOP!AH64</f>
        <v>1882.03</v>
      </c>
      <c r="G52" s="75">
        <f>BOCAS!AH64</f>
        <v>1079.5529000000001</v>
      </c>
      <c r="H52" s="75">
        <f>LAGUNETICA!AH64</f>
        <v>8723.9650000000001</v>
      </c>
      <c r="I52" s="75">
        <f>SANANTONIO!AH64</f>
        <v>0</v>
      </c>
      <c r="J52" s="75">
        <f t="shared" si="0"/>
        <v>94010.04789999999</v>
      </c>
    </row>
    <row r="53" spans="1:10" x14ac:dyDescent="0.25">
      <c r="A53" s="56" t="s">
        <v>3</v>
      </c>
      <c r="B53" s="43">
        <f>B2</f>
        <v>44022.54</v>
      </c>
      <c r="C53" s="43">
        <f t="shared" ref="C53:I53" si="1">C2</f>
        <v>21039.42</v>
      </c>
      <c r="D53" s="43">
        <f t="shared" si="1"/>
        <v>9280.35</v>
      </c>
      <c r="E53" s="43">
        <f t="shared" si="1"/>
        <v>7648.6500000000005</v>
      </c>
      <c r="F53" s="43">
        <f t="shared" si="1"/>
        <v>1841.91</v>
      </c>
      <c r="G53" s="43">
        <f t="shared" si="1"/>
        <v>1068.33</v>
      </c>
      <c r="H53" s="43">
        <f t="shared" si="1"/>
        <v>8698.4700000000012</v>
      </c>
      <c r="I53" s="43">
        <f t="shared" si="1"/>
        <v>0</v>
      </c>
      <c r="J53" s="43">
        <f>J2</f>
        <v>93599.67</v>
      </c>
    </row>
    <row r="54" spans="1:10" x14ac:dyDescent="0.25">
      <c r="A54" s="58" t="s">
        <v>95</v>
      </c>
      <c r="B54" s="43">
        <f>+B52-B53</f>
        <v>126.96499999999651</v>
      </c>
      <c r="C54" s="43">
        <f t="shared" ref="C54:I54" si="2">+C52-C53</f>
        <v>192.83000000000175</v>
      </c>
      <c r="D54" s="43">
        <f t="shared" si="2"/>
        <v>12.349999999998545</v>
      </c>
      <c r="E54" s="43">
        <f t="shared" si="2"/>
        <v>1.3949999999995271</v>
      </c>
      <c r="F54" s="43">
        <f t="shared" si="2"/>
        <v>40.119999999999891</v>
      </c>
      <c r="G54" s="43">
        <f t="shared" si="2"/>
        <v>11.222900000000209</v>
      </c>
      <c r="H54" s="43">
        <f t="shared" si="2"/>
        <v>25.494999999998981</v>
      </c>
      <c r="I54" s="43">
        <f t="shared" si="2"/>
        <v>0</v>
      </c>
      <c r="J54" s="43">
        <f>+J52-J53</f>
        <v>410.37789999999222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32" sqref="AH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61</v>
      </c>
      <c r="F11" s="5" t="s">
        <v>54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66</v>
      </c>
      <c r="L11" s="5" t="s">
        <v>68</v>
      </c>
      <c r="M11" s="5" t="s">
        <v>76</v>
      </c>
      <c r="N11" s="5" t="s">
        <v>80</v>
      </c>
      <c r="O11" s="5" t="s">
        <v>56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969.82</v>
      </c>
      <c r="C12" s="26">
        <v>714.27</v>
      </c>
      <c r="D12" s="26">
        <v>2683.47</v>
      </c>
      <c r="E12" s="26">
        <v>4358.34</v>
      </c>
      <c r="F12" s="26">
        <v>4396.93</v>
      </c>
      <c r="G12" s="26">
        <v>4522.49</v>
      </c>
      <c r="H12" s="26">
        <v>6242.33</v>
      </c>
      <c r="I12" s="26">
        <v>5436.27</v>
      </c>
      <c r="J12" s="26">
        <v>1990.04</v>
      </c>
      <c r="K12" s="26">
        <v>3171.47</v>
      </c>
      <c r="L12" s="26">
        <v>1372.09</v>
      </c>
      <c r="M12" s="26">
        <v>509.03</v>
      </c>
      <c r="N12" s="26">
        <v>777.37</v>
      </c>
      <c r="O12" s="26">
        <v>6878.62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44022.54</v>
      </c>
      <c r="AI12" s="26"/>
      <c r="AJ12" s="69">
        <f>+AI12-AH12</f>
        <v>-44022.54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54.5</v>
      </c>
      <c r="F15" s="23">
        <v>42.5</v>
      </c>
      <c r="G15" s="23">
        <v>88</v>
      </c>
      <c r="H15" s="23">
        <v>127.2</v>
      </c>
      <c r="I15" s="23">
        <v>235.5</v>
      </c>
      <c r="J15" s="23">
        <v>42.5</v>
      </c>
      <c r="K15" s="23">
        <v>55</v>
      </c>
      <c r="L15" s="23">
        <v>129.5</v>
      </c>
      <c r="M15" s="23">
        <v>3</v>
      </c>
      <c r="N15" s="23">
        <v>52.5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830.2</v>
      </c>
    </row>
    <row r="16" spans="1:36" s="32" customFormat="1" x14ac:dyDescent="0.25">
      <c r="A16" s="30" t="s">
        <v>20</v>
      </c>
      <c r="B16" s="31">
        <v>91</v>
      </c>
      <c r="C16" s="31">
        <v>66</v>
      </c>
      <c r="D16" s="31">
        <v>198</v>
      </c>
      <c r="E16" s="31">
        <v>250</v>
      </c>
      <c r="F16" s="31">
        <v>538</v>
      </c>
      <c r="G16" s="31">
        <v>466</v>
      </c>
      <c r="H16" s="31">
        <v>727</v>
      </c>
      <c r="I16" s="31">
        <v>684</v>
      </c>
      <c r="J16" s="31"/>
      <c r="K16" s="31"/>
      <c r="L16" s="31"/>
      <c r="M16" s="31"/>
      <c r="N16" s="31">
        <v>33</v>
      </c>
      <c r="O16" s="31">
        <v>844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3897</v>
      </c>
      <c r="AJ16" s="70"/>
    </row>
    <row r="17" spans="1:36" s="47" customFormat="1" x14ac:dyDescent="0.25">
      <c r="A17" s="46" t="s">
        <v>27</v>
      </c>
      <c r="B17" s="22">
        <f>B16*$B$8</f>
        <v>409.5</v>
      </c>
      <c r="C17" s="22">
        <f>C16*$B$8</f>
        <v>297</v>
      </c>
      <c r="D17" s="22">
        <f t="shared" ref="D17:L17" si="2">D16*$B$8</f>
        <v>891</v>
      </c>
      <c r="E17" s="22">
        <f t="shared" si="2"/>
        <v>1125</v>
      </c>
      <c r="F17" s="22">
        <f t="shared" si="2"/>
        <v>2421</v>
      </c>
      <c r="G17" s="22">
        <f t="shared" si="2"/>
        <v>2097</v>
      </c>
      <c r="H17" s="22">
        <f t="shared" si="2"/>
        <v>3271.5</v>
      </c>
      <c r="I17" s="22">
        <f t="shared" si="2"/>
        <v>3078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148.5</v>
      </c>
      <c r="O17" s="22">
        <f t="shared" si="3"/>
        <v>3798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17536.5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L22" si="11">+C16+C18+C20</f>
        <v>66</v>
      </c>
      <c r="D22" s="20">
        <f t="shared" si="11"/>
        <v>198</v>
      </c>
      <c r="E22" s="20">
        <f t="shared" si="11"/>
        <v>250</v>
      </c>
      <c r="F22" s="20">
        <f t="shared" si="11"/>
        <v>538</v>
      </c>
      <c r="G22" s="20">
        <f t="shared" si="11"/>
        <v>466</v>
      </c>
      <c r="H22" s="20">
        <f t="shared" si="11"/>
        <v>727</v>
      </c>
      <c r="I22" s="20">
        <f t="shared" si="11"/>
        <v>684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33</v>
      </c>
      <c r="O22" s="20">
        <f t="shared" si="12"/>
        <v>844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3897</v>
      </c>
    </row>
    <row r="23" spans="1:36" s="47" customFormat="1" x14ac:dyDescent="0.25">
      <c r="A23" s="48" t="s">
        <v>26</v>
      </c>
      <c r="B23" s="19">
        <f>+B17+B19+B21</f>
        <v>409.5</v>
      </c>
      <c r="C23" s="19">
        <f t="shared" ref="C23:L23" si="14">+C17+C19+C21</f>
        <v>297</v>
      </c>
      <c r="D23" s="19">
        <f t="shared" si="14"/>
        <v>891</v>
      </c>
      <c r="E23" s="19">
        <f t="shared" si="14"/>
        <v>1125</v>
      </c>
      <c r="F23" s="19">
        <f t="shared" si="14"/>
        <v>2421</v>
      </c>
      <c r="G23" s="19">
        <f t="shared" si="14"/>
        <v>2097</v>
      </c>
      <c r="H23" s="19">
        <f t="shared" si="14"/>
        <v>3271.5</v>
      </c>
      <c r="I23" s="19">
        <f t="shared" si="14"/>
        <v>3078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148.5</v>
      </c>
      <c r="O23" s="19">
        <f t="shared" si="15"/>
        <v>3798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17536.5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238.83</v>
      </c>
      <c r="F32" s="36">
        <v>46.61</v>
      </c>
      <c r="G32" s="36"/>
      <c r="H32" s="36"/>
      <c r="I32" s="36"/>
      <c r="J32" s="36"/>
      <c r="K32" s="36"/>
      <c r="L32" s="36"/>
      <c r="M32" s="37"/>
      <c r="N32" s="37">
        <v>6.17</v>
      </c>
      <c r="O32" s="37">
        <v>40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331.61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1074.7350000000001</v>
      </c>
      <c r="F33" s="22">
        <f t="shared" si="30"/>
        <v>209.745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27.765000000000001</v>
      </c>
      <c r="O33" s="22">
        <f t="shared" si="31"/>
        <v>180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1492.2450000000001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238.83</v>
      </c>
      <c r="F38" s="20">
        <f t="shared" si="39"/>
        <v>46.61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6.17</v>
      </c>
      <c r="O38" s="20">
        <f t="shared" si="40"/>
        <v>40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331.61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1074.7350000000001</v>
      </c>
      <c r="F39" s="19">
        <f t="shared" si="42"/>
        <v>209.745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27.765000000000001</v>
      </c>
      <c r="O39" s="19">
        <f t="shared" si="43"/>
        <v>180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1492.2450000000001</v>
      </c>
    </row>
    <row r="40" spans="1:34" x14ac:dyDescent="0.25">
      <c r="A40" s="13" t="s">
        <v>43</v>
      </c>
      <c r="B40" s="36"/>
      <c r="C40" s="36"/>
      <c r="D40" s="36">
        <v>41.43</v>
      </c>
      <c r="E40" s="36"/>
      <c r="F40" s="36"/>
      <c r="G40" s="36">
        <v>39.979999999999997</v>
      </c>
      <c r="H40" s="36"/>
      <c r="I40" s="36">
        <v>12.37</v>
      </c>
      <c r="J40" s="36"/>
      <c r="K40" s="36"/>
      <c r="L40" s="36"/>
      <c r="M40" s="36"/>
      <c r="N40" s="36"/>
      <c r="O40" s="36">
        <v>97.7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191.48000000000002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186.435</v>
      </c>
      <c r="E41" s="22">
        <f t="shared" si="45"/>
        <v>0</v>
      </c>
      <c r="F41" s="22">
        <f t="shared" si="45"/>
        <v>0</v>
      </c>
      <c r="G41" s="22">
        <f t="shared" si="45"/>
        <v>179.91</v>
      </c>
      <c r="H41" s="22">
        <f t="shared" si="45"/>
        <v>0</v>
      </c>
      <c r="I41" s="22">
        <f t="shared" si="45"/>
        <v>55.664999999999999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439.65000000000003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861.66000000000008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41.43</v>
      </c>
      <c r="E46" s="20">
        <f t="shared" si="54"/>
        <v>0</v>
      </c>
      <c r="F46" s="20">
        <f t="shared" si="54"/>
        <v>0</v>
      </c>
      <c r="G46" s="20">
        <f t="shared" si="54"/>
        <v>39.979999999999997</v>
      </c>
      <c r="H46" s="20">
        <f t="shared" si="54"/>
        <v>0</v>
      </c>
      <c r="I46" s="20">
        <f t="shared" si="54"/>
        <v>12.37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97.7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191.48000000000002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186.435</v>
      </c>
      <c r="E47" s="19">
        <f t="shared" si="57"/>
        <v>0</v>
      </c>
      <c r="F47" s="19">
        <f t="shared" si="57"/>
        <v>0</v>
      </c>
      <c r="G47" s="19">
        <f t="shared" si="57"/>
        <v>179.91</v>
      </c>
      <c r="H47" s="19">
        <f t="shared" si="57"/>
        <v>0</v>
      </c>
      <c r="I47" s="19">
        <f t="shared" si="57"/>
        <v>55.664999999999999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439.65000000000003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861.66000000000008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300.39999999999998</v>
      </c>
      <c r="C49" s="44">
        <v>313.32</v>
      </c>
      <c r="D49" s="44">
        <v>1240.76</v>
      </c>
      <c r="E49" s="44">
        <v>2011.5</v>
      </c>
      <c r="F49" s="44">
        <v>1421.12</v>
      </c>
      <c r="G49" s="44">
        <v>1357.81</v>
      </c>
      <c r="H49" s="44">
        <v>2439.3000000000002</v>
      </c>
      <c r="I49" s="44">
        <v>2045.35</v>
      </c>
      <c r="J49" s="44">
        <v>1814.07</v>
      </c>
      <c r="K49" s="44">
        <v>3096.59</v>
      </c>
      <c r="L49" s="44">
        <v>1222.6199999999999</v>
      </c>
      <c r="M49" s="45">
        <v>474.15</v>
      </c>
      <c r="N49" s="45">
        <v>520.80999999999995</v>
      </c>
      <c r="O49" s="45">
        <v>1629.66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19887.460000000003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260.85000000000002</v>
      </c>
      <c r="C53" s="44">
        <v>89.4</v>
      </c>
      <c r="D53" s="44">
        <v>363.37</v>
      </c>
      <c r="E53" s="44"/>
      <c r="F53" s="44">
        <v>253.93</v>
      </c>
      <c r="G53" s="44">
        <v>602.75</v>
      </c>
      <c r="H53" s="44">
        <v>400.56</v>
      </c>
      <c r="I53" s="44"/>
      <c r="J53" s="44"/>
      <c r="K53" s="44"/>
      <c r="L53" s="44"/>
      <c r="M53" s="45"/>
      <c r="N53" s="45">
        <v>31.42</v>
      </c>
      <c r="O53" s="45">
        <v>450.77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2453.0500000000002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5</v>
      </c>
      <c r="C55" s="44">
        <v>38.94</v>
      </c>
      <c r="D55" s="44">
        <v>32.950000000000003</v>
      </c>
      <c r="E55" s="44">
        <v>105.64</v>
      </c>
      <c r="F55" s="44">
        <v>49</v>
      </c>
      <c r="G55" s="44">
        <v>194.99</v>
      </c>
      <c r="H55" s="44">
        <v>6.01</v>
      </c>
      <c r="I55" s="44">
        <v>24.28</v>
      </c>
      <c r="J55" s="44">
        <v>129.5</v>
      </c>
      <c r="K55" s="44">
        <v>19.940000000000001</v>
      </c>
      <c r="L55" s="44">
        <v>20.57</v>
      </c>
      <c r="M55" s="45">
        <v>32.130000000000003</v>
      </c>
      <c r="N55" s="45"/>
      <c r="O55" s="45">
        <v>429.44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1088.3900000000001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975.75</v>
      </c>
      <c r="C64" s="53">
        <f t="shared" ref="C64:AG64" si="61">+C15+C23+C31+C39+C47+C48+C49+C50+C51+C52+C53+C54+C55+C56+C57+C58+C59+C60+C61+C62+C63</f>
        <v>738.65999999999985</v>
      </c>
      <c r="D64" s="53">
        <f t="shared" si="61"/>
        <v>2714.5149999999994</v>
      </c>
      <c r="E64" s="53">
        <f t="shared" si="61"/>
        <v>4371.3750000000009</v>
      </c>
      <c r="F64" s="53">
        <f t="shared" si="61"/>
        <v>4397.2950000000001</v>
      </c>
      <c r="G64" s="53">
        <f t="shared" si="61"/>
        <v>4520.4599999999991</v>
      </c>
      <c r="H64" s="53">
        <f t="shared" si="61"/>
        <v>6244.5700000000006</v>
      </c>
      <c r="I64" s="53">
        <f t="shared" si="61"/>
        <v>5438.7949999999992</v>
      </c>
      <c r="J64" s="53">
        <f t="shared" si="61"/>
        <v>1986.07</v>
      </c>
      <c r="K64" s="53">
        <f t="shared" si="61"/>
        <v>3171.53</v>
      </c>
      <c r="L64" s="53">
        <f t="shared" si="61"/>
        <v>1372.6899999999998</v>
      </c>
      <c r="M64" s="53">
        <f t="shared" si="61"/>
        <v>509.28</v>
      </c>
      <c r="N64" s="53">
        <f t="shared" si="61"/>
        <v>780.99499999999989</v>
      </c>
      <c r="O64" s="53">
        <f t="shared" si="61"/>
        <v>6927.5199999999995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44149.504999999997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 N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5 N</v>
      </c>
      <c r="J66" s="55" t="str">
        <f t="shared" si="62"/>
        <v>CAJA 6 N</v>
      </c>
      <c r="K66" s="55" t="str">
        <f t="shared" si="62"/>
        <v>CAJA 7 N</v>
      </c>
      <c r="L66" s="55" t="str">
        <f t="shared" si="62"/>
        <v>CAJA 8 N</v>
      </c>
      <c r="M66" s="55" t="str">
        <f t="shared" si="62"/>
        <v>CAJA 12 N</v>
      </c>
      <c r="N66" s="55" t="str">
        <f t="shared" si="62"/>
        <v>CAJA 14 N</v>
      </c>
      <c r="O66" s="55" t="str">
        <f t="shared" si="62"/>
        <v>CAJA 2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969.82</v>
      </c>
      <c r="C67" s="57">
        <f t="shared" ref="C67:L67" si="63">C12</f>
        <v>714.27</v>
      </c>
      <c r="D67" s="57">
        <f t="shared" si="63"/>
        <v>2683.47</v>
      </c>
      <c r="E67" s="57">
        <f t="shared" si="63"/>
        <v>4358.34</v>
      </c>
      <c r="F67" s="57">
        <f t="shared" si="63"/>
        <v>4396.93</v>
      </c>
      <c r="G67" s="57">
        <f t="shared" si="63"/>
        <v>4522.49</v>
      </c>
      <c r="H67" s="57">
        <f t="shared" si="63"/>
        <v>6242.33</v>
      </c>
      <c r="I67" s="57">
        <f t="shared" si="63"/>
        <v>5436.27</v>
      </c>
      <c r="J67" s="57">
        <f t="shared" si="63"/>
        <v>1990.04</v>
      </c>
      <c r="K67" s="57">
        <f t="shared" si="63"/>
        <v>3171.47</v>
      </c>
      <c r="L67" s="57">
        <f t="shared" si="63"/>
        <v>1372.09</v>
      </c>
      <c r="M67" s="57">
        <f t="shared" ref="M67:AG67" si="64">M12</f>
        <v>509.03</v>
      </c>
      <c r="N67" s="57">
        <f t="shared" si="64"/>
        <v>777.37</v>
      </c>
      <c r="O67" s="57">
        <f t="shared" si="64"/>
        <v>6878.62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44022.54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969.82</v>
      </c>
      <c r="C69" s="59">
        <f t="shared" ref="C69:L69" si="67">+C67+C68</f>
        <v>714.27</v>
      </c>
      <c r="D69" s="59">
        <f t="shared" si="67"/>
        <v>2683.47</v>
      </c>
      <c r="E69" s="59">
        <f t="shared" si="67"/>
        <v>4358.34</v>
      </c>
      <c r="F69" s="59">
        <f t="shared" si="67"/>
        <v>4396.93</v>
      </c>
      <c r="G69" s="59">
        <f t="shared" si="67"/>
        <v>4522.49</v>
      </c>
      <c r="H69" s="59">
        <f t="shared" si="67"/>
        <v>6242.33</v>
      </c>
      <c r="I69" s="59">
        <f t="shared" si="67"/>
        <v>5436.27</v>
      </c>
      <c r="J69" s="59">
        <f t="shared" si="67"/>
        <v>1990.04</v>
      </c>
      <c r="K69" s="59">
        <f t="shared" si="67"/>
        <v>3171.47</v>
      </c>
      <c r="L69" s="59">
        <f t="shared" si="67"/>
        <v>1372.09</v>
      </c>
      <c r="M69" s="59">
        <f t="shared" ref="M69:AG69" si="68">+M67+M68</f>
        <v>509.03</v>
      </c>
      <c r="N69" s="59">
        <f t="shared" si="68"/>
        <v>777.37</v>
      </c>
      <c r="O69" s="59">
        <f t="shared" si="68"/>
        <v>6878.62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44022.54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5.92999999999995</v>
      </c>
      <c r="C70" s="57">
        <f t="shared" si="69"/>
        <v>24.389999999999873</v>
      </c>
      <c r="D70" s="57">
        <f t="shared" si="69"/>
        <v>31.044999999999618</v>
      </c>
      <c r="E70" s="57">
        <f t="shared" si="69"/>
        <v>13.035000000000764</v>
      </c>
      <c r="F70" s="57">
        <f t="shared" si="69"/>
        <v>0.36499999999978172</v>
      </c>
      <c r="G70" s="57">
        <f t="shared" si="69"/>
        <v>-2.0300000000006548</v>
      </c>
      <c r="H70" s="57">
        <f t="shared" si="69"/>
        <v>2.2400000000006912</v>
      </c>
      <c r="I70" s="57">
        <f t="shared" si="69"/>
        <v>2.5249999999987267</v>
      </c>
      <c r="J70" s="57">
        <f t="shared" si="69"/>
        <v>-3.9700000000000273</v>
      </c>
      <c r="K70" s="57">
        <f t="shared" si="69"/>
        <v>6.0000000000400178E-2</v>
      </c>
      <c r="L70" s="57">
        <f t="shared" si="69"/>
        <v>0.59999999999990905</v>
      </c>
      <c r="M70" s="57">
        <f t="shared" ref="M70:AG70" si="70">+M64-M69</f>
        <v>0.25</v>
      </c>
      <c r="N70" s="57">
        <f t="shared" si="70"/>
        <v>3.6249999999998863</v>
      </c>
      <c r="O70" s="57">
        <f t="shared" si="70"/>
        <v>48.899999999999636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126.96499999999855</v>
      </c>
    </row>
    <row r="71" spans="1:34" ht="101.25" customHeight="1" x14ac:dyDescent="0.25">
      <c r="A71" s="77" t="s">
        <v>96</v>
      </c>
      <c r="B71" s="14" t="s">
        <v>128</v>
      </c>
      <c r="C71" s="14" t="s">
        <v>129</v>
      </c>
      <c r="D71" s="14" t="s">
        <v>130</v>
      </c>
      <c r="E71" s="14" t="s">
        <v>132</v>
      </c>
      <c r="F71" s="14"/>
      <c r="G71" s="14"/>
      <c r="H71" s="14"/>
      <c r="I71" s="14"/>
      <c r="J71" s="14" t="s">
        <v>133</v>
      </c>
      <c r="K71" s="14"/>
      <c r="L71" s="14"/>
      <c r="M71" s="29"/>
      <c r="N71" s="29"/>
      <c r="O71" s="29" t="s">
        <v>134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30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2306.09</v>
      </c>
      <c r="C12" s="26">
        <v>2019.11</v>
      </c>
      <c r="D12" s="26">
        <v>979.74</v>
      </c>
      <c r="E12" s="26">
        <v>400.71</v>
      </c>
      <c r="F12" s="26">
        <v>1193.43</v>
      </c>
      <c r="G12" s="26">
        <v>3425.14</v>
      </c>
      <c r="H12" s="26">
        <v>3346.86</v>
      </c>
      <c r="I12" s="26">
        <v>1720.91</v>
      </c>
      <c r="J12" s="26">
        <v>2751.54</v>
      </c>
      <c r="K12" s="26">
        <v>1074.1099999999999</v>
      </c>
      <c r="L12" s="26">
        <v>1821.78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21039.42</v>
      </c>
      <c r="AI12" s="26">
        <v>20849.95</v>
      </c>
      <c r="AJ12" s="69">
        <f>+AI12-AH12</f>
        <v>-189.46999999999753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36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103.5</v>
      </c>
      <c r="C15" s="23">
        <v>135.5</v>
      </c>
      <c r="D15" s="23">
        <v>43</v>
      </c>
      <c r="E15" s="23">
        <v>36.5</v>
      </c>
      <c r="F15" s="23">
        <v>51.5</v>
      </c>
      <c r="G15" s="23">
        <v>28</v>
      </c>
      <c r="H15" s="23">
        <v>71</v>
      </c>
      <c r="I15" s="23">
        <v>141</v>
      </c>
      <c r="J15" s="23">
        <v>171</v>
      </c>
      <c r="K15" s="23">
        <v>155.5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936.5</v>
      </c>
    </row>
    <row r="16" spans="1:36" s="32" customFormat="1" x14ac:dyDescent="0.25">
      <c r="A16" s="30" t="s">
        <v>20</v>
      </c>
      <c r="B16" s="31">
        <v>125</v>
      </c>
      <c r="C16" s="31">
        <v>141</v>
      </c>
      <c r="D16" s="31">
        <v>0</v>
      </c>
      <c r="E16" s="31">
        <v>0</v>
      </c>
      <c r="F16" s="31">
        <v>90</v>
      </c>
      <c r="G16" s="31">
        <v>359</v>
      </c>
      <c r="H16" s="31">
        <v>474</v>
      </c>
      <c r="I16" s="31"/>
      <c r="J16" s="31"/>
      <c r="K16" s="31">
        <v>2</v>
      </c>
      <c r="L16" s="31">
        <v>275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1466</v>
      </c>
      <c r="AJ16" s="70"/>
    </row>
    <row r="17" spans="1:36" s="47" customFormat="1" x14ac:dyDescent="0.25">
      <c r="A17" s="46" t="s">
        <v>27</v>
      </c>
      <c r="B17" s="22">
        <f>B16*$B$8</f>
        <v>562.5</v>
      </c>
      <c r="C17" s="22">
        <f>C16*$B$8</f>
        <v>634.5</v>
      </c>
      <c r="D17" s="22">
        <f t="shared" ref="D17:AG17" si="2">D16*$B$8</f>
        <v>0</v>
      </c>
      <c r="E17" s="22">
        <f t="shared" si="2"/>
        <v>0</v>
      </c>
      <c r="F17" s="22">
        <f t="shared" si="2"/>
        <v>405</v>
      </c>
      <c r="G17" s="22">
        <f t="shared" si="2"/>
        <v>1615.5</v>
      </c>
      <c r="H17" s="22">
        <f t="shared" si="2"/>
        <v>2133</v>
      </c>
      <c r="I17" s="22">
        <f t="shared" si="2"/>
        <v>0</v>
      </c>
      <c r="J17" s="22">
        <f t="shared" si="2"/>
        <v>0</v>
      </c>
      <c r="K17" s="22">
        <f t="shared" si="2"/>
        <v>9</v>
      </c>
      <c r="L17" s="22">
        <f t="shared" si="2"/>
        <v>1237.5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125</v>
      </c>
      <c r="C22" s="20">
        <f t="shared" ref="C22:AG23" si="5">+C16+C18+C20</f>
        <v>141</v>
      </c>
      <c r="D22" s="20">
        <f t="shared" si="5"/>
        <v>0</v>
      </c>
      <c r="E22" s="20">
        <f t="shared" si="5"/>
        <v>0</v>
      </c>
      <c r="F22" s="20">
        <f t="shared" si="5"/>
        <v>90</v>
      </c>
      <c r="G22" s="20">
        <f t="shared" si="5"/>
        <v>359</v>
      </c>
      <c r="H22" s="20">
        <f t="shared" si="5"/>
        <v>474</v>
      </c>
      <c r="I22" s="20">
        <f t="shared" si="5"/>
        <v>0</v>
      </c>
      <c r="J22" s="20">
        <f t="shared" si="5"/>
        <v>0</v>
      </c>
      <c r="K22" s="20">
        <f t="shared" si="5"/>
        <v>2</v>
      </c>
      <c r="L22" s="20">
        <f t="shared" si="5"/>
        <v>275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1466</v>
      </c>
    </row>
    <row r="23" spans="1:36" s="47" customFormat="1" x14ac:dyDescent="0.25">
      <c r="A23" s="48" t="s">
        <v>26</v>
      </c>
      <c r="B23" s="19">
        <f>+B17+B19+B21</f>
        <v>562.5</v>
      </c>
      <c r="C23" s="19">
        <f t="shared" si="5"/>
        <v>634.5</v>
      </c>
      <c r="D23" s="19">
        <f t="shared" si="5"/>
        <v>0</v>
      </c>
      <c r="E23" s="19">
        <f t="shared" si="5"/>
        <v>0</v>
      </c>
      <c r="F23" s="19">
        <f t="shared" si="5"/>
        <v>405</v>
      </c>
      <c r="G23" s="19">
        <f t="shared" si="5"/>
        <v>1615.5</v>
      </c>
      <c r="H23" s="19">
        <f t="shared" si="5"/>
        <v>2133</v>
      </c>
      <c r="I23" s="19">
        <f t="shared" si="5"/>
        <v>0</v>
      </c>
      <c r="J23" s="19">
        <f t="shared" si="5"/>
        <v>0</v>
      </c>
      <c r="K23" s="19">
        <f t="shared" si="5"/>
        <v>9</v>
      </c>
      <c r="L23" s="19">
        <f t="shared" si="5"/>
        <v>1237.5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16.66</v>
      </c>
      <c r="I32" s="36"/>
      <c r="J32" s="36"/>
      <c r="K32" s="36"/>
      <c r="L32" s="36">
        <v>38.56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55.22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74.97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173.52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248.49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16.66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38.56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55.22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74.97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173.52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248.49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34.28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34.28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154.26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154.26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34.28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34.28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154.26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154.26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1322.71</v>
      </c>
      <c r="C49" s="44">
        <v>1024.9100000000001</v>
      </c>
      <c r="D49" s="44">
        <v>726.28</v>
      </c>
      <c r="E49" s="44">
        <v>371.35</v>
      </c>
      <c r="F49" s="44">
        <v>450.23</v>
      </c>
      <c r="G49" s="44">
        <v>1166.54</v>
      </c>
      <c r="H49" s="44">
        <v>458.66</v>
      </c>
      <c r="I49" s="44">
        <v>1140.3599999999999</v>
      </c>
      <c r="J49" s="44"/>
      <c r="K49" s="44">
        <v>893.64</v>
      </c>
      <c r="L49" s="44">
        <v>375.69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7930.369999999999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488.61</v>
      </c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488.61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>
        <v>289.38</v>
      </c>
      <c r="I52" s="44"/>
      <c r="J52" s="44">
        <v>1735.28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2024.6599999999999</v>
      </c>
    </row>
    <row r="53" spans="1:34" x14ac:dyDescent="0.25">
      <c r="A53" s="17" t="s">
        <v>18</v>
      </c>
      <c r="B53" s="44">
        <v>324.56</v>
      </c>
      <c r="C53" s="44">
        <v>223.64</v>
      </c>
      <c r="D53" s="44">
        <v>82.17</v>
      </c>
      <c r="E53" s="44"/>
      <c r="F53" s="44">
        <v>276.45999999999998</v>
      </c>
      <c r="G53" s="44">
        <v>330.5</v>
      </c>
      <c r="H53" s="44">
        <v>163.4</v>
      </c>
      <c r="I53" s="44">
        <v>390.98</v>
      </c>
      <c r="J53" s="44">
        <v>226.16</v>
      </c>
      <c r="K53" s="44"/>
      <c r="L53" s="44">
        <v>122.83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2140.7000000000003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21.98</v>
      </c>
      <c r="G54" s="44"/>
      <c r="H54" s="44">
        <v>21.07</v>
      </c>
      <c r="I54" s="44"/>
      <c r="J54" s="44"/>
      <c r="K54" s="44">
        <v>8.98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52.03</v>
      </c>
    </row>
    <row r="55" spans="1:34" x14ac:dyDescent="0.25">
      <c r="A55" s="17" t="s">
        <v>52</v>
      </c>
      <c r="B55" s="44">
        <v>37.630000000000003</v>
      </c>
      <c r="C55" s="44">
        <v>5.85</v>
      </c>
      <c r="D55" s="44">
        <v>127.9</v>
      </c>
      <c r="E55" s="44">
        <v>0</v>
      </c>
      <c r="F55" s="44"/>
      <c r="G55" s="44">
        <v>135.96</v>
      </c>
      <c r="H55" s="44">
        <v>136.93</v>
      </c>
      <c r="I55" s="44">
        <v>39.65</v>
      </c>
      <c r="J55" s="44"/>
      <c r="K55" s="44">
        <v>11.43</v>
      </c>
      <c r="L55" s="44">
        <v>31.91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527.26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>
        <v>132.37</v>
      </c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132.37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2350.9</v>
      </c>
      <c r="C64" s="53">
        <f t="shared" ref="C64:AG64" si="21">+C15+C23+C31+C39+C47+C48+C49+C50+C51+C52+C53+C54+C55+C56+C57+C58+C59+C60+C61+C62+C63</f>
        <v>2024.4</v>
      </c>
      <c r="D64" s="53">
        <f t="shared" si="21"/>
        <v>979.34999999999991</v>
      </c>
      <c r="E64" s="53">
        <f t="shared" si="21"/>
        <v>407.85</v>
      </c>
      <c r="F64" s="53">
        <f t="shared" si="21"/>
        <v>1205.17</v>
      </c>
      <c r="G64" s="53">
        <f t="shared" si="21"/>
        <v>3430.76</v>
      </c>
      <c r="H64" s="53">
        <f t="shared" si="21"/>
        <v>3348.41</v>
      </c>
      <c r="I64" s="53">
        <f t="shared" si="21"/>
        <v>1711.99</v>
      </c>
      <c r="J64" s="53">
        <f t="shared" si="21"/>
        <v>2753.4199999999996</v>
      </c>
      <c r="K64" s="53">
        <f t="shared" si="21"/>
        <v>1078.55</v>
      </c>
      <c r="L64" s="53">
        <f t="shared" si="21"/>
        <v>1941.45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21232.25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2306.09</v>
      </c>
      <c r="C67" s="57">
        <f t="shared" ref="C67:L67" si="23">C12</f>
        <v>2019.11</v>
      </c>
      <c r="D67" s="57">
        <f t="shared" si="23"/>
        <v>979.74</v>
      </c>
      <c r="E67" s="57">
        <f t="shared" si="23"/>
        <v>400.71</v>
      </c>
      <c r="F67" s="57">
        <f t="shared" si="23"/>
        <v>1193.43</v>
      </c>
      <c r="G67" s="57">
        <f t="shared" si="23"/>
        <v>3425.14</v>
      </c>
      <c r="H67" s="57">
        <f t="shared" si="23"/>
        <v>3346.86</v>
      </c>
      <c r="I67" s="57">
        <f t="shared" si="23"/>
        <v>1720.91</v>
      </c>
      <c r="J67" s="57">
        <f t="shared" si="23"/>
        <v>2751.54</v>
      </c>
      <c r="K67" s="57">
        <f t="shared" si="23"/>
        <v>1074.1099999999999</v>
      </c>
      <c r="L67" s="57">
        <f t="shared" si="23"/>
        <v>1821.78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21039.42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2342.09</v>
      </c>
      <c r="C69" s="59">
        <f t="shared" ref="C69:AG69" si="25">+C67+C68</f>
        <v>2019.11</v>
      </c>
      <c r="D69" s="59">
        <f t="shared" si="25"/>
        <v>979.74</v>
      </c>
      <c r="E69" s="59">
        <f t="shared" si="25"/>
        <v>400.71</v>
      </c>
      <c r="F69" s="59">
        <f t="shared" si="25"/>
        <v>1193.43</v>
      </c>
      <c r="G69" s="59">
        <f t="shared" si="25"/>
        <v>3425.14</v>
      </c>
      <c r="H69" s="59">
        <f t="shared" si="25"/>
        <v>3346.86</v>
      </c>
      <c r="I69" s="59">
        <f t="shared" si="25"/>
        <v>1720.91</v>
      </c>
      <c r="J69" s="59">
        <f t="shared" si="25"/>
        <v>2751.54</v>
      </c>
      <c r="K69" s="59">
        <f t="shared" si="25"/>
        <v>1074.1099999999999</v>
      </c>
      <c r="L69" s="59">
        <f t="shared" si="25"/>
        <v>1821.78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21075.42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8.8099999999999454</v>
      </c>
      <c r="C70" s="57">
        <f t="shared" si="26"/>
        <v>5.290000000000191</v>
      </c>
      <c r="D70" s="57">
        <f t="shared" si="26"/>
        <v>-0.39000000000010004</v>
      </c>
      <c r="E70" s="57">
        <f t="shared" si="26"/>
        <v>7.1400000000000432</v>
      </c>
      <c r="F70" s="57">
        <f t="shared" si="26"/>
        <v>11.740000000000009</v>
      </c>
      <c r="G70" s="57">
        <f t="shared" si="26"/>
        <v>5.6200000000003456</v>
      </c>
      <c r="H70" s="57">
        <f t="shared" si="26"/>
        <v>1.5499999999997272</v>
      </c>
      <c r="I70" s="57">
        <f t="shared" si="26"/>
        <v>-8.9200000000000728</v>
      </c>
      <c r="J70" s="57">
        <f t="shared" si="26"/>
        <v>1.8799999999996544</v>
      </c>
      <c r="K70" s="57">
        <f t="shared" si="26"/>
        <v>4.4400000000000546</v>
      </c>
      <c r="L70" s="57">
        <f t="shared" si="26"/>
        <v>119.67000000000007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156.82999999999987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 t="s">
        <v>125</v>
      </c>
      <c r="G71" s="14"/>
      <c r="H71" s="14"/>
      <c r="I71" s="14"/>
      <c r="J71" s="14"/>
      <c r="K71" s="14"/>
      <c r="L71" s="14" t="s">
        <v>126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3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57</v>
      </c>
      <c r="E11" s="5" t="s">
        <v>53</v>
      </c>
      <c r="F11" s="5" t="s">
        <v>56</v>
      </c>
      <c r="G11" s="5" t="s">
        <v>60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4172.09</v>
      </c>
      <c r="C12" s="26">
        <v>550.47</v>
      </c>
      <c r="D12" s="26">
        <v>724.82</v>
      </c>
      <c r="E12" s="26">
        <v>2086.44</v>
      </c>
      <c r="F12" s="26">
        <v>510</v>
      </c>
      <c r="G12" s="26">
        <v>1236.53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9280.35</v>
      </c>
      <c r="AI12" s="26">
        <v>9192.51</v>
      </c>
      <c r="AJ12" s="69">
        <f>+AI12-AH12</f>
        <v>-87.840000000000146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63.2</v>
      </c>
      <c r="C15" s="23">
        <v>8</v>
      </c>
      <c r="D15" s="23">
        <v>58</v>
      </c>
      <c r="E15" s="23">
        <v>422.5</v>
      </c>
      <c r="F15" s="23">
        <v>16</v>
      </c>
      <c r="G15" s="23">
        <v>126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693.7</v>
      </c>
    </row>
    <row r="16" spans="1:36" s="32" customFormat="1" x14ac:dyDescent="0.25">
      <c r="A16" s="30" t="s">
        <v>20</v>
      </c>
      <c r="B16" s="31">
        <v>435</v>
      </c>
      <c r="C16" s="31"/>
      <c r="D16" s="31"/>
      <c r="E16" s="31">
        <v>193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628</v>
      </c>
      <c r="AJ16" s="70"/>
    </row>
    <row r="17" spans="1:36" s="47" customFormat="1" x14ac:dyDescent="0.25">
      <c r="A17" s="46" t="s">
        <v>27</v>
      </c>
      <c r="B17" s="22">
        <f>B16*$B$8</f>
        <v>1957.5</v>
      </c>
      <c r="C17" s="22">
        <f>C16*$B$8</f>
        <v>0</v>
      </c>
      <c r="D17" s="22">
        <f t="shared" ref="D17:AG17" si="2">D16*$B$8</f>
        <v>0</v>
      </c>
      <c r="E17" s="22">
        <f t="shared" si="2"/>
        <v>868.5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2826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435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193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628</v>
      </c>
    </row>
    <row r="23" spans="1:36" s="47" customFormat="1" x14ac:dyDescent="0.25">
      <c r="A23" s="48" t="s">
        <v>26</v>
      </c>
      <c r="B23" s="19">
        <f>+B17+B19+B21</f>
        <v>1957.5</v>
      </c>
      <c r="C23" s="19">
        <f t="shared" si="5"/>
        <v>0</v>
      </c>
      <c r="D23" s="19">
        <f t="shared" si="5"/>
        <v>0</v>
      </c>
      <c r="E23" s="19">
        <f t="shared" si="5"/>
        <v>868.5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2826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72.760000000000005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72.760000000000005</v>
      </c>
    </row>
    <row r="33" spans="1:34" s="47" customFormat="1" x14ac:dyDescent="0.25">
      <c r="A33" s="46" t="s">
        <v>35</v>
      </c>
      <c r="B33" s="22">
        <f>B32*$B$8</f>
        <v>327.42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327.42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72.760000000000005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72.760000000000005</v>
      </c>
    </row>
    <row r="39" spans="1:34" s="47" customFormat="1" x14ac:dyDescent="0.25">
      <c r="A39" s="48" t="s">
        <v>42</v>
      </c>
      <c r="B39" s="19">
        <f>+B33+B35+B37</f>
        <v>327.42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327.42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1281.23</v>
      </c>
      <c r="C49" s="44">
        <v>530.20000000000005</v>
      </c>
      <c r="D49" s="44">
        <v>434.37</v>
      </c>
      <c r="E49" s="44">
        <v>700.73</v>
      </c>
      <c r="F49" s="44">
        <v>360.53</v>
      </c>
      <c r="G49" s="44">
        <v>939.89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4246.9500000000007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453.68</v>
      </c>
      <c r="C53" s="44">
        <v>12.17</v>
      </c>
      <c r="D53" s="44">
        <v>171.34</v>
      </c>
      <c r="E53" s="44">
        <v>96.6</v>
      </c>
      <c r="F53" s="44">
        <v>134.13999999999999</v>
      </c>
      <c r="G53" s="44">
        <v>171.5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1039.43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97.99</v>
      </c>
      <c r="C55" s="44"/>
      <c r="D55" s="44">
        <v>61.21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159.19999999999999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4181.0199999999995</v>
      </c>
      <c r="C64" s="53">
        <f t="shared" ref="C64:AG64" si="21">+C15+C23+C31+C39+C47+C48+C49+C50+C51+C52+C53+C54+C55+C56+C57+C58+C59+C60+C61+C62+C63</f>
        <v>550.37</v>
      </c>
      <c r="D64" s="53">
        <f t="shared" si="21"/>
        <v>724.92000000000007</v>
      </c>
      <c r="E64" s="53">
        <f t="shared" si="21"/>
        <v>2088.33</v>
      </c>
      <c r="F64" s="53">
        <f t="shared" si="21"/>
        <v>510.66999999999996</v>
      </c>
      <c r="G64" s="53">
        <f t="shared" si="21"/>
        <v>1237.3899999999999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9292.6999999999989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D</v>
      </c>
      <c r="F66" s="55" t="str">
        <f t="shared" si="22"/>
        <v>CAJA 2 N</v>
      </c>
      <c r="G66" s="55" t="str">
        <f t="shared" si="22"/>
        <v>CAJA 4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4172.09</v>
      </c>
      <c r="C67" s="57">
        <f t="shared" ref="C67:L67" si="23">C12</f>
        <v>550.47</v>
      </c>
      <c r="D67" s="57">
        <f t="shared" si="23"/>
        <v>724.82</v>
      </c>
      <c r="E67" s="57">
        <f t="shared" si="23"/>
        <v>2086.44</v>
      </c>
      <c r="F67" s="57">
        <f t="shared" si="23"/>
        <v>510</v>
      </c>
      <c r="G67" s="57">
        <f t="shared" si="23"/>
        <v>1236.53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9280.35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4172.09</v>
      </c>
      <c r="C69" s="59">
        <f t="shared" ref="C69:AG69" si="25">+C67+C68</f>
        <v>550.47</v>
      </c>
      <c r="D69" s="59">
        <f t="shared" si="25"/>
        <v>724.82</v>
      </c>
      <c r="E69" s="59">
        <f t="shared" si="25"/>
        <v>2086.44</v>
      </c>
      <c r="F69" s="59">
        <f t="shared" si="25"/>
        <v>510</v>
      </c>
      <c r="G69" s="59">
        <f t="shared" si="25"/>
        <v>1236.53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9280.35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8.9299999999993815</v>
      </c>
      <c r="C70" s="57">
        <f t="shared" si="26"/>
        <v>-0.10000000000002274</v>
      </c>
      <c r="D70" s="57">
        <f t="shared" si="26"/>
        <v>0.10000000000002274</v>
      </c>
      <c r="E70" s="57">
        <f t="shared" si="26"/>
        <v>1.8899999999998727</v>
      </c>
      <c r="F70" s="57">
        <f t="shared" si="26"/>
        <v>0.66999999999995907</v>
      </c>
      <c r="G70" s="57">
        <f t="shared" si="26"/>
        <v>0.85999999999989996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12.349999999999113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I49" sqref="AI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2401.7600000000002</v>
      </c>
      <c r="C12" s="26">
        <v>2330.11</v>
      </c>
      <c r="D12" s="26">
        <v>1519.75</v>
      </c>
      <c r="E12" s="26">
        <v>1397.03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7648.6500000000005</v>
      </c>
      <c r="AI12" s="26">
        <v>7610.65</v>
      </c>
      <c r="AJ12" s="69">
        <f>+AI12-AH12</f>
        <v>-38.000000000000909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208</v>
      </c>
      <c r="C15" s="23">
        <v>209.7</v>
      </c>
      <c r="D15" s="23">
        <v>207.5</v>
      </c>
      <c r="E15" s="23">
        <v>327.5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952.7</v>
      </c>
    </row>
    <row r="16" spans="1:36" s="32" customFormat="1" x14ac:dyDescent="0.25">
      <c r="A16" s="30" t="s">
        <v>20</v>
      </c>
      <c r="B16" s="31">
        <v>169</v>
      </c>
      <c r="C16" s="31">
        <v>127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296</v>
      </c>
      <c r="AJ16" s="70"/>
    </row>
    <row r="17" spans="1:36" s="47" customFormat="1" x14ac:dyDescent="0.25">
      <c r="A17" s="46" t="s">
        <v>27</v>
      </c>
      <c r="B17" s="22">
        <f>B16*$B$8</f>
        <v>760.5</v>
      </c>
      <c r="C17" s="22">
        <f>C16*$B$8</f>
        <v>571.5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169</v>
      </c>
      <c r="C22" s="20">
        <f t="shared" ref="C22:AG23" si="5">+C16+C18+C20</f>
        <v>127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296</v>
      </c>
    </row>
    <row r="23" spans="1:36" s="47" customFormat="1" x14ac:dyDescent="0.25">
      <c r="A23" s="48" t="s">
        <v>26</v>
      </c>
      <c r="B23" s="19">
        <f>+B17+B19+B21</f>
        <v>760.5</v>
      </c>
      <c r="C23" s="19">
        <f t="shared" si="5"/>
        <v>571.5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16.2</v>
      </c>
      <c r="C40" s="36">
        <v>8.0299999999999994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24.229999999999997</v>
      </c>
    </row>
    <row r="41" spans="1:34" s="47" customFormat="1" x14ac:dyDescent="0.25">
      <c r="A41" s="46" t="s">
        <v>44</v>
      </c>
      <c r="B41" s="22">
        <f>B40*$B$8</f>
        <v>72.899999999999991</v>
      </c>
      <c r="C41" s="22">
        <f t="shared" ref="C41:AG41" si="16">C40*$B$8</f>
        <v>36.134999999999998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109.035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16.2</v>
      </c>
      <c r="C46" s="20">
        <f t="shared" ref="C46:AG47" si="19">+C40+C42+C44</f>
        <v>8.0299999999999994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24.229999999999997</v>
      </c>
    </row>
    <row r="47" spans="1:34" s="47" customFormat="1" x14ac:dyDescent="0.25">
      <c r="A47" s="48" t="s">
        <v>48</v>
      </c>
      <c r="B47" s="19">
        <f>+B41+B43+B45</f>
        <v>72.899999999999991</v>
      </c>
      <c r="C47" s="19">
        <f t="shared" si="19"/>
        <v>36.134999999999998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109.035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1031.77</v>
      </c>
      <c r="C49" s="44">
        <v>920.66</v>
      </c>
      <c r="D49" s="44">
        <v>808.73</v>
      </c>
      <c r="E49" s="44">
        <v>645.14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3406.2999999999997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308.32</v>
      </c>
      <c r="C53" s="44">
        <v>593.65</v>
      </c>
      <c r="D53" s="44">
        <v>499.07</v>
      </c>
      <c r="E53" s="44">
        <v>417.55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1818.59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18.989999999999998</v>
      </c>
      <c r="C55" s="44"/>
      <c r="D55" s="44">
        <v>5.64</v>
      </c>
      <c r="E55" s="44">
        <v>6.79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31.419999999999998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2400.48</v>
      </c>
      <c r="C64" s="53">
        <f t="shared" ref="C64:AG64" si="21">+C15+C23+C31+C39+C47+C48+C49+C50+C51+C52+C53+C54+C55+C56+C57+C58+C59+C60+C61+C62+C63</f>
        <v>2331.645</v>
      </c>
      <c r="D64" s="53">
        <f t="shared" si="21"/>
        <v>1520.94</v>
      </c>
      <c r="E64" s="53">
        <f t="shared" si="21"/>
        <v>1396.98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7650.0450000000001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2401.7600000000002</v>
      </c>
      <c r="C67" s="57">
        <f t="shared" ref="C67:L67" si="23">C12</f>
        <v>2330.11</v>
      </c>
      <c r="D67" s="57">
        <f t="shared" si="23"/>
        <v>1519.75</v>
      </c>
      <c r="E67" s="57">
        <f t="shared" si="23"/>
        <v>1397.03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7648.6500000000005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2401.7600000000002</v>
      </c>
      <c r="C69" s="59">
        <f t="shared" ref="C69:AG69" si="25">+C67+C68</f>
        <v>2330.11</v>
      </c>
      <c r="D69" s="59">
        <f t="shared" si="25"/>
        <v>1519.75</v>
      </c>
      <c r="E69" s="59">
        <f t="shared" si="25"/>
        <v>1397.03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7648.6500000000005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-1.2800000000002001</v>
      </c>
      <c r="C70" s="57">
        <f t="shared" si="26"/>
        <v>1.5349999999998545</v>
      </c>
      <c r="D70" s="57">
        <f t="shared" si="26"/>
        <v>1.1900000000000546</v>
      </c>
      <c r="E70" s="57">
        <f t="shared" si="26"/>
        <v>-4.9999999999954525E-2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1.3949999999997544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9" sqref="AI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584.19000000000005</v>
      </c>
      <c r="C12" s="26">
        <v>1257.72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1841.91</v>
      </c>
      <c r="AI12" s="26">
        <v>1825.16</v>
      </c>
      <c r="AJ12" s="69">
        <f>+AI12-AH12</f>
        <v>-16.75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24</v>
      </c>
      <c r="C15" s="23">
        <v>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33.5</v>
      </c>
    </row>
    <row r="16" spans="1:36" s="32" customFormat="1" x14ac:dyDescent="0.25">
      <c r="A16" s="30" t="s">
        <v>20</v>
      </c>
      <c r="B16" s="31">
        <v>51</v>
      </c>
      <c r="C16" s="31">
        <v>97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</v>
      </c>
      <c r="AJ16" s="70"/>
    </row>
    <row r="17" spans="1:36" s="47" customFormat="1" x14ac:dyDescent="0.25">
      <c r="A17" s="46" t="s">
        <v>27</v>
      </c>
      <c r="B17" s="22">
        <f>B16*$B$8</f>
        <v>229.5</v>
      </c>
      <c r="C17" s="22">
        <f>C16*$B$8</f>
        <v>436.5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</v>
      </c>
      <c r="C22" s="20">
        <f t="shared" ref="C22:AG23" si="5">+C16+C18+C20</f>
        <v>97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229.5</v>
      </c>
      <c r="C23" s="19">
        <f t="shared" si="5"/>
        <v>436.5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316.39</v>
      </c>
      <c r="C49" s="44">
        <v>679.91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996.3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33.840000000000003</v>
      </c>
      <c r="C53" s="44">
        <v>103.24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137.07999999999998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49.15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603.73</v>
      </c>
      <c r="C64" s="53">
        <f t="shared" ref="C64:AG64" si="21">+C15+C23+C31+C39+C47+C48+C49+C50+C51+C52+C53+C54+C55+C56+C57+C58+C59+C60+C61+C62+C63</f>
        <v>1278.3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1882.03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584.19000000000005</v>
      </c>
      <c r="C67" s="57">
        <f t="shared" ref="C67:L67" si="23">C12</f>
        <v>1257.72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1841.91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602.19000000000005</v>
      </c>
      <c r="C69" s="59">
        <f t="shared" ref="C69:AG69" si="25">+C67+C68</f>
        <v>1257.72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1859.91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1.5399999999999636</v>
      </c>
      <c r="C70" s="57">
        <f t="shared" si="26"/>
        <v>20.579999999999927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22.119999999999891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C73" sqref="C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449.83</v>
      </c>
      <c r="C12" s="26">
        <v>618.5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1068.33</v>
      </c>
      <c r="AI12" s="26"/>
      <c r="AJ12" s="69">
        <f>+AI12-AH12</f>
        <v>-1068.33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47.35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47.35</v>
      </c>
    </row>
    <row r="16" spans="1:36" s="32" customFormat="1" x14ac:dyDescent="0.25">
      <c r="A16" s="30" t="s">
        <v>20</v>
      </c>
      <c r="B16" s="31">
        <v>20</v>
      </c>
      <c r="C16" s="31">
        <v>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</v>
      </c>
      <c r="AJ16" s="70"/>
    </row>
    <row r="17" spans="1:36" s="47" customFormat="1" x14ac:dyDescent="0.25">
      <c r="A17" s="46" t="s">
        <v>27</v>
      </c>
      <c r="B17" s="22">
        <f>B16*$B$8</f>
        <v>89.800000000000011</v>
      </c>
      <c r="C17" s="22">
        <f>C16*$B$8</f>
        <v>278.38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368.18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</v>
      </c>
      <c r="C22" s="20">
        <f t="shared" ref="C22:AG23" si="5">+C16+C18+C20</f>
        <v>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</v>
      </c>
    </row>
    <row r="23" spans="1:36" s="47" customFormat="1" x14ac:dyDescent="0.25">
      <c r="A23" s="48" t="s">
        <v>26</v>
      </c>
      <c r="B23" s="19">
        <f>+B17+B19+B21</f>
        <v>89.800000000000011</v>
      </c>
      <c r="C23" s="19">
        <f t="shared" si="5"/>
        <v>278.38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368.18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3.21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3.21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14.4129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14.4129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3.21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3.21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14.4129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14.4129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346.35</v>
      </c>
      <c r="C49" s="44">
        <v>217.51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563.86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20.12</v>
      </c>
      <c r="C53" s="44">
        <v>51.23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71.349999999999994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14.4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456.27000000000004</v>
      </c>
      <c r="C64" s="53">
        <f t="shared" ref="C64:AG64" si="21">+C15+C23+C31+C39+C47+C48+C49+C50+C51+C52+C53+C54+C55+C56+C57+C58+C59+C60+C61+C62+C63</f>
        <v>623.28290000000004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1079.5529000000001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449.83</v>
      </c>
      <c r="C67" s="57">
        <f t="shared" ref="C67:L67" si="23">C12</f>
        <v>618.5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1068.33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449.83</v>
      </c>
      <c r="C69" s="59">
        <f t="shared" ref="C69:AG69" si="25">+C67+C68</f>
        <v>618.5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1068.33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6.4400000000000546</v>
      </c>
      <c r="C70" s="57">
        <f t="shared" si="26"/>
        <v>4.7829000000000406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11.222900000000095</v>
      </c>
    </row>
    <row r="71" spans="1:34" ht="96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EXQUISITECES</vt:lpstr>
      <vt:lpstr>HOYADA</vt:lpstr>
      <vt:lpstr>Hoja2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2022-05-05T19:55:36Z</dcterms:modified>
</cp:coreProperties>
</file>