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bookViews>
    <workbookView xWindow="0" yWindow="0" windowWidth="6525" windowHeight="11040" firstSheet="2" activeTab="6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H31" i="149" l="1"/>
  <c r="P31" i="149"/>
  <c r="X31" i="149"/>
  <c r="AF31" i="149"/>
  <c r="D31" i="150"/>
  <c r="H31" i="150"/>
  <c r="L31" i="150"/>
  <c r="P31" i="150"/>
  <c r="T31" i="150"/>
  <c r="X31" i="150"/>
  <c r="AB31" i="150"/>
  <c r="AF31" i="150"/>
  <c r="D31" i="149"/>
  <c r="L31" i="149"/>
  <c r="T31" i="149"/>
  <c r="AB31" i="149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49"/>
  <c r="AG70" i="149" s="1"/>
  <c r="Y64" i="149"/>
  <c r="Y70" i="149" s="1"/>
  <c r="Q64" i="149"/>
  <c r="Q70" i="149" s="1"/>
  <c r="I64" i="149"/>
  <c r="I70" i="149" s="1"/>
  <c r="AH23" i="149"/>
  <c r="F11" i="145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B23" i="147"/>
  <c r="F23" i="147"/>
  <c r="J23" i="147"/>
  <c r="N23" i="147"/>
  <c r="R23" i="147"/>
  <c r="V23" i="147"/>
  <c r="Z23" i="147"/>
  <c r="AD23" i="147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W47" i="40" l="1"/>
  <c r="AE39" i="40"/>
  <c r="AA39" i="40"/>
  <c r="W39" i="40"/>
  <c r="M69" i="40"/>
  <c r="AA47" i="40"/>
  <c r="AD39" i="40"/>
  <c r="X39" i="40"/>
  <c r="AG23" i="40"/>
  <c r="Y23" i="40"/>
  <c r="U23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Y31" i="40"/>
  <c r="Y64" i="40" s="1"/>
  <c r="Y70" i="40" s="1"/>
  <c r="W31" i="40"/>
  <c r="U31" i="40"/>
  <c r="AH22" i="40"/>
  <c r="B10" i="145" s="1"/>
  <c r="J10" i="145" s="1"/>
  <c r="B4" i="145"/>
  <c r="J4" i="145" s="1"/>
  <c r="AB64" i="40"/>
  <c r="AB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E68" i="40"/>
  <c r="F68" i="40"/>
  <c r="G68" i="40"/>
  <c r="H68" i="40"/>
  <c r="I68" i="40"/>
  <c r="J68" i="40"/>
  <c r="K68" i="40"/>
  <c r="L68" i="40"/>
  <c r="B68" i="40"/>
  <c r="C17" i="40"/>
  <c r="D69" i="40" l="1"/>
  <c r="H69" i="40"/>
  <c r="Q39" i="40"/>
  <c r="M39" i="40"/>
  <c r="Z64" i="40"/>
  <c r="Z70" i="40" s="1"/>
  <c r="V64" i="40"/>
  <c r="V70" i="40" s="1"/>
  <c r="AD64" i="40"/>
  <c r="AD70" i="40" s="1"/>
  <c r="AA64" i="40"/>
  <c r="AA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Q23" i="40"/>
  <c r="P23" i="40"/>
  <c r="P64" i="40" s="1"/>
  <c r="P70" i="40" s="1"/>
  <c r="O23" i="40"/>
  <c r="N23" i="40"/>
  <c r="M23" i="40"/>
  <c r="M64" i="40" s="1"/>
  <c r="M70" i="40" s="1"/>
  <c r="R64" i="40" l="1"/>
  <c r="R70" i="40" s="1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E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G23" i="40" l="1"/>
  <c r="C23" i="40"/>
  <c r="F39" i="40"/>
  <c r="L39" i="40"/>
  <c r="I47" i="40"/>
  <c r="E47" i="40"/>
  <c r="E39" i="40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<sst xmlns="http://schemas.openxmlformats.org/spreadsheetml/2006/main" count="749" uniqueCount="134">
  <si>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</si>
  <si>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</si>
  <si>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</si>
  <si>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</si>
  <si>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</si>
  <si>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</si>
  <si>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</si>
  <si>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</si>
  <si>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</si>
  <si>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</si>
  <si>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</si>
  <si>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</si>
  <si>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</si>
  <si>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</si>
  <si>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</si>
  <si>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</si>
  <si>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</si>
  <si>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</si>
  <si>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</si>
  <si>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</si>
  <si>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</si>
  <si>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</si>
  <si>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</si>
  <si>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</si>
  <si>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</si>
  <si>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</si>
  <si>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</si>
  <si>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</si>
  <si>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</si>
  <si>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</si>
  <si>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</si>
  <si>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</si>
  <si>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</si>
  <si>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</si>
  <si>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</si>
  <si>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</si>
  <si>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</si>
  <si>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</si>
  <si>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</si>
  <si>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</si>
  <si>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</si>
  <si>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</si>
  <si>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</si>
  <si>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</si>
  <si>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</si>
  <si>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</si>
  <si>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</si>
  <si>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</si>
  <si>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</si>
  <si>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</si>
  <si>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</si>
  <si>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</si>
  <si>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</si>
  <si>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</si>
  <si>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</si>
  <si>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</si>
  <si>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</si>
  <si>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</si>
  <si>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</si>
  <si>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</si>
  <si>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</si>
  <si>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</si>
  <si>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</si>
  <si>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</si>
  <si>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</si>
  <si>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</si>
  <si>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</si>
  <si>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</si>
  <si>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</si>
  <si>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</si>
  <si>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</si>
  <si>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</si>
  <si>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</si>
  <si>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</si>
  <si>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</si>
  <si>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</si>
  <si>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</si>
  <si>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</si>
  <si>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</si>
  <si>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</si>
  <si>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</si>
  <si>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</si>
  <si>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</si>
  <si>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</si>
  <si>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</si>
  <si>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</si>
  <si>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</si>
  <si>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</si>
  <si>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</si>
  <si>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</si>
  <si>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</si>
  <si>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</si>
  <si>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</si>
  <si>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</si>
  <si>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</si>
  <si>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</si>
  <si>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</si>
  <si>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</si>
  <si>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</si>
  <si>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</si>
  <si>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</si>
  <si>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</si>
  <si>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</si>
  <si>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</si>
  <si>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</si>
  <si>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</si>
  <si>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</si>
  <si>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</si>
  <si>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</si>
  <si>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</si>
  <si>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</si>
  <si>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</si>
  <si>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</si>
  <si>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</si>
  <si>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</si>
  <si>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</si>
  <si>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</si>
  <si>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</si>
  <si>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</si>
  <si>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</si>
  <si>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</si>
  <si>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</si>
  <si>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</si>
  <si>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6.00F/C</t>
  </si>
  <si>
    <t>6.00PERIODICO</t>
  </si>
  <si>
    <t>9.00PERIODICO</t>
  </si>
  <si>
    <t>FALTANTE DE 5$</t>
  </si>
  <si>
    <t>15.50F/C</t>
  </si>
  <si>
    <t>28.50F/C</t>
  </si>
  <si>
    <t>8.00F/C</t>
  </si>
  <si>
    <t>20.00F/C</t>
  </si>
  <si>
    <t>88.44F/C</t>
  </si>
  <si>
    <t>SOBRANTE DE 4$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</si>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</sst>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41287.629999999997</v>
      </c>
      <c r="C2" s="43">
        <f>MODELO!AH12</f>
        <v>21120.45</v>
      </c>
      <c r="D2" s="43">
        <f>EXQUISITECES!AH12</f>
        <v>5835.1200000000008</v>
      </c>
      <c r="E2" s="43">
        <f>HOYADA!AH12</f>
        <v>7450.829999999999</v>
      </c>
      <c r="F2" s="43">
        <f>FARMASTOP!AH12</f>
        <v>2791.9300000000003</v>
      </c>
      <c r="G2" s="43">
        <f>BOCAS!AH12</f>
        <v>1155.6500000000001</v>
      </c>
      <c r="H2" s="43">
        <f>LAGUNETICA!AH12</f>
        <v>11140.53</v>
      </c>
      <c r="I2" s="43">
        <f>SANANTONIO!AH12</f>
        <v>0</v>
      </c>
      <c r="J2" s="43">
        <f>SUM(B2:I2)</f>
        <v>90782.139999999985</v>
      </c>
    </row>
    <row r="3" spans="1:10" x14ac:dyDescent="0.25">
      <c r="A3" s="46" t="s">
        <v>0</v>
      </c>
      <c r="B3" s="43">
        <f>AUTOMERCADO!AH15</f>
        <v>644.20000000000005</v>
      </c>
      <c r="C3" s="43">
        <f>MODELO!AH15</f>
        <v>924</v>
      </c>
      <c r="D3" s="43">
        <f>EXQUISITECES!AH15</f>
        <v>468.5</v>
      </c>
      <c r="E3" s="43">
        <f>HOYADA!AH15</f>
        <v>1202.2</v>
      </c>
      <c r="F3" s="43">
        <f>FARMASTOP!AH15</f>
        <v>69</v>
      </c>
      <c r="G3" s="43">
        <f>BOCAS!AH15</f>
        <v>57.5</v>
      </c>
      <c r="H3" s="43">
        <f>LAGUNETICA!AH15</f>
        <v>1055</v>
      </c>
      <c r="I3" s="43">
        <f>SANANTONIO!AH15</f>
        <v>0</v>
      </c>
      <c r="J3" s="43">
        <f t="shared" ref="J3:J52" si="0">SUM(B3:I3)</f>
        <v>4420.3999999999996</v>
      </c>
    </row>
    <row r="4" spans="1:10" x14ac:dyDescent="0.25">
      <c r="A4" s="73" t="s">
        <v>20</v>
      </c>
      <c r="B4" s="43">
        <f>AUTOMERCADO!AH16</f>
        <v>2917</v>
      </c>
      <c r="C4" s="43">
        <f>MODELO!AH16</f>
        <v>1422</v>
      </c>
      <c r="D4" s="43">
        <f>EXQUISITECES!AH16</f>
        <v>457</v>
      </c>
      <c r="E4" s="43">
        <f>HOYADA!AH16</f>
        <v>285</v>
      </c>
      <c r="F4" s="43">
        <f>FARMASTOP!AH16</f>
        <v>167</v>
      </c>
      <c r="G4" s="43">
        <f>BOCAS!AH16</f>
        <v>78</v>
      </c>
      <c r="H4" s="43">
        <f>LAGUNETICA!AH16</f>
        <v>788</v>
      </c>
      <c r="I4" s="43">
        <f>SANANTONIO!AH16</f>
        <v>0</v>
      </c>
      <c r="J4" s="43">
        <f t="shared" si="0"/>
        <v>6114</v>
      </c>
    </row>
    <row r="5" spans="1:10" x14ac:dyDescent="0.25">
      <c r="A5" s="46" t="s">
        <v>27</v>
      </c>
      <c r="B5" s="43">
        <f>AUTOMERCADO!AH17</f>
        <v>13155.67</v>
      </c>
      <c r="C5" s="43">
        <f>MODELO!AH17</f>
        <v>6413.22</v>
      </c>
      <c r="D5" s="43">
        <f>EXQUISITECES!AH17</f>
        <v>2061.0699999999997</v>
      </c>
      <c r="E5" s="43">
        <f>HOYADA!AH17</f>
        <v>1285.3499999999999</v>
      </c>
      <c r="F5" s="43">
        <f>FARMASTOP!AH17</f>
        <v>753.17</v>
      </c>
      <c r="G5" s="43">
        <f>BOCAS!AH17</f>
        <v>350.22</v>
      </c>
      <c r="H5" s="43">
        <f>LAGUNETICA!AH17</f>
        <v>3553.88</v>
      </c>
      <c r="I5" s="43">
        <f>SANANTONIO!AH17</f>
        <v>0</v>
      </c>
      <c r="J5" s="43">
        <f t="shared" si="0"/>
        <v>27572.579999999998</v>
      </c>
    </row>
    <row r="6" spans="1:10" x14ac:dyDescent="0.25">
      <c r="A6" s="73" t="s">
        <v>23</v>
      </c>
      <c r="B6" s="43">
        <f>AUTOMERCADO!AH18</f>
        <v>456</v>
      </c>
      <c r="C6" s="43">
        <f>MODELO!AH18</f>
        <v>70</v>
      </c>
      <c r="D6" s="43">
        <f>EXQUISITECES!AH18</f>
        <v>30</v>
      </c>
      <c r="E6" s="43">
        <f>HOYADA!AH18</f>
        <v>60</v>
      </c>
      <c r="F6" s="43">
        <f>FARMASTOP!AH18</f>
        <v>12</v>
      </c>
      <c r="G6" s="43">
        <f>BOCAS!AH18</f>
        <v>0</v>
      </c>
      <c r="H6" s="43">
        <f>LAGUNETICA!AH18</f>
        <v>49</v>
      </c>
      <c r="I6" s="43">
        <f>SANANTONIO!AH18</f>
        <v>0</v>
      </c>
      <c r="J6" s="43">
        <f t="shared" si="0"/>
        <v>677</v>
      </c>
    </row>
    <row r="7" spans="1:10" x14ac:dyDescent="0.25">
      <c r="A7" s="46" t="s">
        <v>27</v>
      </c>
      <c r="B7" s="43">
        <f>AUTOMERCADO!AH19</f>
        <v>2052</v>
      </c>
      <c r="C7" s="43">
        <f>MODELO!AH19</f>
        <v>315</v>
      </c>
      <c r="D7" s="43">
        <f>EXQUISITECES!AH19</f>
        <v>135</v>
      </c>
      <c r="E7" s="43">
        <f>HOYADA!AH19</f>
        <v>270</v>
      </c>
      <c r="F7" s="43">
        <f>FARMASTOP!AH19</f>
        <v>54</v>
      </c>
      <c r="G7" s="43">
        <f>BOCAS!AH19</f>
        <v>0</v>
      </c>
      <c r="H7" s="43">
        <f>LAGUNETICA!AH19</f>
        <v>220.5</v>
      </c>
      <c r="I7" s="43">
        <f>SANANTONIO!AH19</f>
        <v>0</v>
      </c>
      <c r="J7" s="43">
        <f t="shared" si="0"/>
        <v>3046.5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3373</v>
      </c>
      <c r="C10" s="43">
        <f>MODELO!AH22</f>
        <v>1492</v>
      </c>
      <c r="D10" s="43">
        <f>EXQUISITECES!AH22</f>
        <v>487</v>
      </c>
      <c r="E10" s="43">
        <f>HOYADA!AH22</f>
        <v>345</v>
      </c>
      <c r="F10" s="43">
        <f>FARMASTOP!AH22</f>
        <v>179</v>
      </c>
      <c r="G10" s="43">
        <f>BOCAS!AH22</f>
        <v>78</v>
      </c>
      <c r="H10" s="43">
        <f>LAGUNETICA!AH22</f>
        <v>837</v>
      </c>
      <c r="I10" s="43">
        <f>SANANTONIO!AH22</f>
        <v>0</v>
      </c>
      <c r="J10" s="43">
        <f t="shared" si="0"/>
        <v>6791</v>
      </c>
    </row>
    <row r="11" spans="1:10" x14ac:dyDescent="0.25">
      <c r="A11" s="48" t="s">
        <v>26</v>
      </c>
      <c r="B11" s="43">
        <f>AUTOMERCADO!AH23</f>
        <v>15207.67</v>
      </c>
      <c r="C11" s="43">
        <f>MODELO!AH23</f>
        <v>6728.22</v>
      </c>
      <c r="D11" s="43">
        <f>EXQUISITECES!AH23</f>
        <v>2196.0699999999997</v>
      </c>
      <c r="E11" s="43">
        <f>HOYADA!AH23</f>
        <v>1555.35</v>
      </c>
      <c r="F11" s="43">
        <f>FARMASTOP!AH23</f>
        <v>807.17</v>
      </c>
      <c r="G11" s="43">
        <f>BOCAS!AH23</f>
        <v>350.22</v>
      </c>
      <c r="H11" s="43">
        <f>LAGUNETICA!AH23</f>
        <v>3774.38</v>
      </c>
      <c r="I11" s="43">
        <f>SANANTONIO!AH23</f>
        <v>0</v>
      </c>
      <c r="J11" s="43">
        <f t="shared" si="0"/>
        <v>30619.079999999998</v>
      </c>
    </row>
    <row r="12" spans="1:10" x14ac:dyDescent="0.25">
      <c r="A12" s="46" t="s">
        <v>28</v>
      </c>
      <c r="B12" s="43">
        <f>AUTOMERCADO!AH24</f>
        <v>50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50</v>
      </c>
    </row>
    <row r="13" spans="1:10" x14ac:dyDescent="0.25">
      <c r="A13" s="46" t="s">
        <v>31</v>
      </c>
      <c r="B13" s="43">
        <f>AUTOMERCADO!AH25</f>
        <v>237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237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50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50</v>
      </c>
    </row>
    <row r="19" spans="1:10" x14ac:dyDescent="0.25">
      <c r="A19" s="48" t="s">
        <v>33</v>
      </c>
      <c r="B19" s="43">
        <f>AUTOMERCADO!AH31</f>
        <v>237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237</v>
      </c>
    </row>
    <row r="20" spans="1:10" x14ac:dyDescent="0.25">
      <c r="A20" s="46" t="s">
        <v>34</v>
      </c>
      <c r="B20" s="43">
        <f>AUTOMERCADO!AH32</f>
        <v>292.35000000000002</v>
      </c>
      <c r="C20" s="43">
        <f>MODELO!AH32</f>
        <v>215.51</v>
      </c>
      <c r="D20" s="43">
        <f>EXQUISITECES!AH32</f>
        <v>0</v>
      </c>
      <c r="E20" s="43">
        <f>HOYADA!AH32</f>
        <v>34.130000000000003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541.99</v>
      </c>
    </row>
    <row r="21" spans="1:10" x14ac:dyDescent="0.25">
      <c r="A21" s="46" t="s">
        <v>35</v>
      </c>
      <c r="B21" s="43">
        <f>AUTOMERCADO!AH33</f>
        <v>1318.4984999999999</v>
      </c>
      <c r="C21" s="43">
        <f>MODELO!AH33</f>
        <v>971.95009999999991</v>
      </c>
      <c r="D21" s="43">
        <f>EXQUISITECES!AH33</f>
        <v>0</v>
      </c>
      <c r="E21" s="43">
        <f>HOYADA!AH33</f>
        <v>153.9263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2444.3748999999998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292.35000000000002</v>
      </c>
      <c r="C26" s="43">
        <f>MODELO!AH38</f>
        <v>215.51</v>
      </c>
      <c r="D26" s="43">
        <f>EXQUISITECES!AH38</f>
        <v>0</v>
      </c>
      <c r="E26" s="43">
        <f>HOYADA!AH38</f>
        <v>34.130000000000003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541.99</v>
      </c>
    </row>
    <row r="27" spans="1:10" x14ac:dyDescent="0.25">
      <c r="A27" s="48" t="s">
        <v>42</v>
      </c>
      <c r="B27" s="43">
        <f>AUTOMERCADO!AH39</f>
        <v>1318.4984999999999</v>
      </c>
      <c r="C27" s="43">
        <f>MODELO!AH39</f>
        <v>971.95009999999991</v>
      </c>
      <c r="D27" s="43">
        <f>EXQUISITECES!AH39</f>
        <v>0</v>
      </c>
      <c r="E27" s="43">
        <f>HOYADA!AH39</f>
        <v>153.9263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2444.3748999999998</v>
      </c>
    </row>
    <row r="28" spans="1:10" x14ac:dyDescent="0.25">
      <c r="A28" s="46" t="s">
        <v>43</v>
      </c>
      <c r="B28" s="43">
        <f>AUTOMERCADO!AH40</f>
        <v>313.74</v>
      </c>
      <c r="C28" s="43">
        <f>MODELO!AH40</f>
        <v>5.86</v>
      </c>
      <c r="D28" s="43">
        <f>EXQUISITECES!AH40</f>
        <v>0</v>
      </c>
      <c r="E28" s="43">
        <f>HOYADA!AH40</f>
        <v>0</v>
      </c>
      <c r="F28" s="43">
        <f>FARMASTOP!AH40</f>
        <v>22.35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341.95000000000005</v>
      </c>
    </row>
    <row r="29" spans="1:10" x14ac:dyDescent="0.25">
      <c r="A29" s="46" t="s">
        <v>44</v>
      </c>
      <c r="B29" s="43">
        <f>AUTOMERCADO!AH41</f>
        <v>1414.9674</v>
      </c>
      <c r="C29" s="43">
        <f>MODELO!AH41</f>
        <v>26.428599999999999</v>
      </c>
      <c r="D29" s="43">
        <f>EXQUISITECES!AH41</f>
        <v>0</v>
      </c>
      <c r="E29" s="43">
        <f>HOYADA!AH41</f>
        <v>0</v>
      </c>
      <c r="F29" s="43">
        <f>FARMASTOP!AH41</f>
        <v>100.79849999999999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1542.1945000000001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313.74</v>
      </c>
      <c r="C34" s="43">
        <f>MODELO!AH46</f>
        <v>5.86</v>
      </c>
      <c r="D34" s="43">
        <f>EXQUISITECES!AH46</f>
        <v>0</v>
      </c>
      <c r="E34" s="43">
        <f>HOYADA!AH46</f>
        <v>0</v>
      </c>
      <c r="F34" s="43">
        <f>FARMASTOP!AH46</f>
        <v>22.35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341.95000000000005</v>
      </c>
    </row>
    <row r="35" spans="1:10" x14ac:dyDescent="0.25">
      <c r="A35" s="48" t="s">
        <v>48</v>
      </c>
      <c r="B35" s="43">
        <f>AUTOMERCADO!AH47</f>
        <v>1414.9674</v>
      </c>
      <c r="C35" s="43">
        <f>MODELO!AH47</f>
        <v>26.428599999999999</v>
      </c>
      <c r="D35" s="43">
        <f>EXQUISITECES!AH47</f>
        <v>0</v>
      </c>
      <c r="E35" s="43">
        <f>HOYADA!AH47</f>
        <v>0</v>
      </c>
      <c r="F35" s="43">
        <f>FARMASTOP!AH47</f>
        <v>100.79849999999999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1542.1945000000001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19142.720000000005</v>
      </c>
      <c r="C37" s="43">
        <f>MODELO!AH49</f>
        <v>8004.88</v>
      </c>
      <c r="D37" s="43">
        <f>EXQUISITECES!AH49</f>
        <v>2704.18</v>
      </c>
      <c r="E37" s="43">
        <f>HOYADA!AH49</f>
        <v>2858.15</v>
      </c>
      <c r="F37" s="43">
        <f>FARMASTOP!AH49</f>
        <v>1250.1300000000001</v>
      </c>
      <c r="G37" s="43">
        <f>BOCAS!AH49</f>
        <v>694.49</v>
      </c>
      <c r="H37" s="43">
        <f>LAGUNETICA!AH49</f>
        <v>3860</v>
      </c>
      <c r="I37" s="43">
        <f>SANANTONIO!AH49</f>
        <v>0</v>
      </c>
      <c r="J37" s="43">
        <f t="shared" si="0"/>
        <v>38514.550000000003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2721.52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1645.1399999999999</v>
      </c>
      <c r="I40" s="43">
        <f>SANANTONIO!AH52</f>
        <v>0</v>
      </c>
      <c r="J40" s="43">
        <f t="shared" si="0"/>
        <v>4366.66</v>
      </c>
    </row>
    <row r="41" spans="1:10" x14ac:dyDescent="0.25">
      <c r="A41" s="74" t="s">
        <v>18</v>
      </c>
      <c r="B41" s="43">
        <f>AUTOMERCADO!AH53</f>
        <v>1447.61</v>
      </c>
      <c r="C41" s="43">
        <f>MODELO!AH53</f>
        <v>1198.2</v>
      </c>
      <c r="D41" s="43">
        <f>EXQUISITECES!AH53</f>
        <v>447.34000000000003</v>
      </c>
      <c r="E41" s="43">
        <f>HOYADA!AH53</f>
        <v>1663.25</v>
      </c>
      <c r="F41" s="43">
        <f>FARMASTOP!AH53</f>
        <v>164.54000000000002</v>
      </c>
      <c r="G41" s="43">
        <f>BOCAS!AH53</f>
        <v>54.78</v>
      </c>
      <c r="H41" s="43">
        <f>LAGUNETICA!AH53</f>
        <v>825.68000000000006</v>
      </c>
      <c r="I41" s="43">
        <f>SANANTONIO!AH53</f>
        <v>0</v>
      </c>
      <c r="J41" s="43">
        <f t="shared" si="0"/>
        <v>5801.4</v>
      </c>
    </row>
    <row r="42" spans="1:10" x14ac:dyDescent="0.25">
      <c r="A42" s="74" t="s">
        <v>114</v>
      </c>
      <c r="B42" s="43">
        <f>AUTOMERCADO!AH54</f>
        <v>233.47</v>
      </c>
      <c r="C42" s="43">
        <f>MODELO!AH54</f>
        <v>221.85000000000002</v>
      </c>
      <c r="D42" s="43">
        <f>EXQUISITECES!AH54</f>
        <v>0</v>
      </c>
      <c r="E42" s="43">
        <f>HOYADA!AH54</f>
        <v>0</v>
      </c>
      <c r="F42" s="43">
        <f>FARMASTOP!AH54</f>
        <v>12.01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467.33000000000004</v>
      </c>
    </row>
    <row r="43" spans="1:10" x14ac:dyDescent="0.25">
      <c r="A43" s="74" t="s">
        <v>52</v>
      </c>
      <c r="B43" s="43">
        <f>AUTOMERCADO!AH55</f>
        <v>1802.2700000000004</v>
      </c>
      <c r="C43" s="43">
        <f>MODELO!AH55</f>
        <v>336.76</v>
      </c>
      <c r="D43" s="43">
        <f>EXQUISITECES!AH55</f>
        <v>7</v>
      </c>
      <c r="E43" s="43">
        <f>HOYADA!AH55</f>
        <v>17.899999999999999</v>
      </c>
      <c r="F43" s="43">
        <f>FARMASTOP!AH55</f>
        <v>381.75</v>
      </c>
      <c r="G43" s="43">
        <f>BOCAS!AH55</f>
        <v>11.25</v>
      </c>
      <c r="H43" s="43">
        <f>LAGUNETICA!AH55</f>
        <v>0</v>
      </c>
      <c r="I43" s="43">
        <f>SANANTONIO!AH55</f>
        <v>0</v>
      </c>
      <c r="J43" s="43">
        <f t="shared" si="0"/>
        <v>2556.9300000000007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81.430000000000007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81.430000000000007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41448.405900000005</v>
      </c>
      <c r="C52" s="75" t="e">
        <f>MODELO!AH64</f>
        <v>#VALUE!</v>
      </c>
      <c r="D52" s="75">
        <f>EXQUISITECES!AH64</f>
        <v>5823.0899999999992</v>
      </c>
      <c r="E52" s="75">
        <f>HOYADA!AH64</f>
        <v>7450.7763000000014</v>
      </c>
      <c r="F52" s="75">
        <f>FARMASTOP!AH64</f>
        <v>2785.3985000000002</v>
      </c>
      <c r="G52" s="75">
        <f>BOCAS!AH64</f>
        <v>1168.24</v>
      </c>
      <c r="H52" s="75">
        <f>LAGUNETICA!AH64</f>
        <v>11160.2</v>
      </c>
      <c r="I52" s="75">
        <f>SANANTONIO!AH64</f>
        <v>0</v>
      </c>
      <c r="J52" s="75" t="e">
        <f t="shared" si="0"/>
        <v>#VALUE!</v>
      </c>
    </row>
    <row r="53" spans="1:10" x14ac:dyDescent="0.25">
      <c r="A53" s="56" t="s">
        <v>3</v>
      </c>
      <c r="B53" s="43">
        <f>B2</f>
        <v>41287.629999999997</v>
      </c>
      <c r="C53" s="43">
        <f t="shared" ref="C53:I53" si="1">C2</f>
        <v>21120.45</v>
      </c>
      <c r="D53" s="43">
        <f t="shared" si="1"/>
        <v>5835.1200000000008</v>
      </c>
      <c r="E53" s="43">
        <f t="shared" si="1"/>
        <v>7450.829999999999</v>
      </c>
      <c r="F53" s="43">
        <f t="shared" si="1"/>
        <v>2791.9300000000003</v>
      </c>
      <c r="G53" s="43">
        <f t="shared" si="1"/>
        <v>1155.6500000000001</v>
      </c>
      <c r="H53" s="43">
        <f t="shared" si="1"/>
        <v>11140.53</v>
      </c>
      <c r="I53" s="43">
        <f t="shared" si="1"/>
        <v>0</v>
      </c>
      <c r="J53" s="43">
        <f>J2</f>
        <v>90782.139999999985</v>
      </c>
    </row>
    <row r="54" spans="1:10" x14ac:dyDescent="0.25">
      <c r="A54" s="58" t="s">
        <v>95</v>
      </c>
      <c r="B54" s="43">
        <f>+B52-B53</f>
        <v>160.77590000000782</v>
      </c>
      <c r="C54" s="43" t="e">
        <f t="shared" ref="C54:I54" si="2">+C52-C53</f>
        <v>#VALUE!</v>
      </c>
      <c r="D54" s="43">
        <f t="shared" si="2"/>
        <v>-12.030000000001564</v>
      </c>
      <c r="E54" s="43">
        <f t="shared" si="2"/>
        <v>-5.3699999997661507E-2</v>
      </c>
      <c r="F54" s="43">
        <f t="shared" si="2"/>
        <v>-6.5315000000000509</v>
      </c>
      <c r="G54" s="43">
        <f t="shared" si="2"/>
        <v>12.589999999999918</v>
      </c>
      <c r="H54" s="43">
        <f t="shared" si="2"/>
        <v>19.670000000000073</v>
      </c>
      <c r="I54" s="43">
        <f t="shared" si="2"/>
        <v>0</v>
      </c>
      <c r="J54" s="43" t="e">
        <f>+J52-J53</f>
        <v>#VALUE!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57" sqref="AH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4.51</v>
      </c>
      <c r="C8" s="1" t="s">
        <v>38</v>
      </c>
      <c r="D8" s="2">
        <v>4.74</v>
      </c>
    </row>
    <row r="9" spans="1:36" x14ac:dyDescent="0.25">
      <c r="A9" s="1" t="s">
        <v>22</v>
      </c>
      <c r="B9" s="24">
        <v>4.5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61</v>
      </c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62</v>
      </c>
      <c r="K11" s="5" t="s">
        <v>64</v>
      </c>
      <c r="L11" s="5" t="s">
        <v>66</v>
      </c>
      <c r="M11" s="5" t="s">
        <v>68</v>
      </c>
      <c r="N11" s="5" t="s">
        <v>62</v>
      </c>
      <c r="O11" s="5" t="s">
        <v>76</v>
      </c>
      <c r="P11" s="5" t="s">
        <v>80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4166.29</v>
      </c>
      <c r="C12" s="26">
        <v>2436.5500000000002</v>
      </c>
      <c r="D12" s="26">
        <v>4543.03</v>
      </c>
      <c r="E12" s="26">
        <v>1954.2</v>
      </c>
      <c r="F12" s="26">
        <v>2230.85</v>
      </c>
      <c r="G12" s="26">
        <v>3083.47</v>
      </c>
      <c r="H12" s="26">
        <v>4012.91</v>
      </c>
      <c r="I12" s="26">
        <v>5045.34</v>
      </c>
      <c r="J12" s="26">
        <v>4217.5</v>
      </c>
      <c r="K12" s="26">
        <v>1926.11</v>
      </c>
      <c r="L12" s="26">
        <v>4942.07</v>
      </c>
      <c r="M12" s="26">
        <v>21.34</v>
      </c>
      <c r="N12" s="26">
        <v>1504.9</v>
      </c>
      <c r="O12" s="26">
        <v>300.68</v>
      </c>
      <c r="P12" s="26">
        <v>902.39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41287.629999999997</v>
      </c>
      <c r="AI12" s="26">
        <v>40769.089999999997</v>
      </c>
      <c r="AJ12" s="69">
        <f>+AI12-AH12</f>
        <v>-518.54000000000087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108.5</v>
      </c>
      <c r="E15" s="23">
        <v>51</v>
      </c>
      <c r="F15" s="23"/>
      <c r="G15" s="23">
        <v>21</v>
      </c>
      <c r="H15" s="23"/>
      <c r="I15" s="23">
        <v>142.5</v>
      </c>
      <c r="J15" s="23">
        <v>15.2</v>
      </c>
      <c r="K15" s="23">
        <v>107.5</v>
      </c>
      <c r="L15" s="23">
        <v>82</v>
      </c>
      <c r="M15" s="23"/>
      <c r="N15" s="23">
        <v>9.5</v>
      </c>
      <c r="O15" s="23">
        <v>48</v>
      </c>
      <c r="P15" s="23">
        <v>59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644.20000000000005</v>
      </c>
    </row>
    <row r="16" spans="1:36" s="32" customFormat="1" x14ac:dyDescent="0.25">
      <c r="A16" s="30" t="s">
        <v>20</v>
      </c>
      <c r="B16" s="31">
        <v>154</v>
      </c>
      <c r="C16" s="31">
        <v>119</v>
      </c>
      <c r="D16" s="31">
        <v>229</v>
      </c>
      <c r="E16" s="31">
        <v>149</v>
      </c>
      <c r="F16" s="31">
        <v>235</v>
      </c>
      <c r="G16" s="31">
        <v>289</v>
      </c>
      <c r="H16" s="31">
        <v>488</v>
      </c>
      <c r="I16" s="31">
        <v>596</v>
      </c>
      <c r="J16" s="31">
        <v>593</v>
      </c>
      <c r="K16" s="31"/>
      <c r="L16" s="31"/>
      <c r="M16" s="31"/>
      <c r="N16" s="31"/>
      <c r="O16" s="31"/>
      <c r="P16" s="31">
        <v>65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2917</v>
      </c>
      <c r="AJ16" s="70"/>
    </row>
    <row r="17" spans="1:36" s="47" customFormat="1" x14ac:dyDescent="0.25">
      <c r="A17" s="46" t="s">
        <v>27</v>
      </c>
      <c r="B17" s="22">
        <f>B16*$B$8</f>
        <v>694.54</v>
      </c>
      <c r="C17" s="22">
        <f>C16*$B$8</f>
        <v>536.68999999999994</v>
      </c>
      <c r="D17" s="22">
        <f t="shared" ref="D17:L17" si="2">D16*$B$8</f>
        <v>1032.79</v>
      </c>
      <c r="E17" s="22">
        <f t="shared" si="2"/>
        <v>671.99</v>
      </c>
      <c r="F17" s="22">
        <f t="shared" si="2"/>
        <v>1059.8499999999999</v>
      </c>
      <c r="G17" s="22">
        <f t="shared" si="2"/>
        <v>1303.3899999999999</v>
      </c>
      <c r="H17" s="22">
        <f t="shared" si="2"/>
        <v>2200.88</v>
      </c>
      <c r="I17" s="22">
        <f t="shared" si="2"/>
        <v>2687.96</v>
      </c>
      <c r="J17" s="22">
        <f t="shared" si="2"/>
        <v>2674.43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293.14999999999998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13155.67</v>
      </c>
    </row>
    <row r="18" spans="1:36" s="32" customFormat="1" x14ac:dyDescent="0.25">
      <c r="A18" s="30" t="s">
        <v>23</v>
      </c>
      <c r="B18" s="33">
        <v>379</v>
      </c>
      <c r="C18" s="33">
        <v>42</v>
      </c>
      <c r="D18" s="33">
        <v>35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456</v>
      </c>
      <c r="AJ18" s="70"/>
    </row>
    <row r="19" spans="1:36" s="47" customFormat="1" x14ac:dyDescent="0.25">
      <c r="A19" s="46" t="s">
        <v>27</v>
      </c>
      <c r="B19" s="22">
        <f>B18*$B$9</f>
        <v>1705.5</v>
      </c>
      <c r="C19" s="22">
        <f t="shared" ref="C19:L19" si="5">C18*$B$9</f>
        <v>189</v>
      </c>
      <c r="D19" s="22">
        <f t="shared" si="5"/>
        <v>157.5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2052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533</v>
      </c>
      <c r="C22" s="20">
        <f t="shared" ref="C22:L22" si="11">+C16+C18+C20</f>
        <v>161</v>
      </c>
      <c r="D22" s="20">
        <f t="shared" si="11"/>
        <v>264</v>
      </c>
      <c r="E22" s="20">
        <f t="shared" si="11"/>
        <v>149</v>
      </c>
      <c r="F22" s="20">
        <f t="shared" si="11"/>
        <v>235</v>
      </c>
      <c r="G22" s="20">
        <f t="shared" si="11"/>
        <v>289</v>
      </c>
      <c r="H22" s="20">
        <f t="shared" si="11"/>
        <v>488</v>
      </c>
      <c r="I22" s="20">
        <f t="shared" si="11"/>
        <v>596</v>
      </c>
      <c r="J22" s="20">
        <f t="shared" si="11"/>
        <v>593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65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3373</v>
      </c>
    </row>
    <row r="23" spans="1:36" s="47" customFormat="1" x14ac:dyDescent="0.25">
      <c r="A23" s="48" t="s">
        <v>26</v>
      </c>
      <c r="B23" s="19">
        <f>+B17+B19+B21</f>
        <v>2400.04</v>
      </c>
      <c r="C23" s="19">
        <f t="shared" ref="C23:L23" si="14">+C17+C19+C21</f>
        <v>725.68999999999994</v>
      </c>
      <c r="D23" s="19">
        <f t="shared" si="14"/>
        <v>1190.29</v>
      </c>
      <c r="E23" s="19">
        <f t="shared" si="14"/>
        <v>671.99</v>
      </c>
      <c r="F23" s="19">
        <f t="shared" si="14"/>
        <v>1059.8499999999999</v>
      </c>
      <c r="G23" s="19">
        <f t="shared" si="14"/>
        <v>1303.3899999999999</v>
      </c>
      <c r="H23" s="19">
        <f t="shared" si="14"/>
        <v>2200.88</v>
      </c>
      <c r="I23" s="19">
        <f t="shared" si="14"/>
        <v>2687.96</v>
      </c>
      <c r="J23" s="19">
        <f t="shared" si="14"/>
        <v>2674.43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293.14999999999998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15207.67</v>
      </c>
    </row>
    <row r="24" spans="1:36" x14ac:dyDescent="0.25">
      <c r="A24" s="13" t="s">
        <v>28</v>
      </c>
      <c r="B24" s="34"/>
      <c r="C24" s="34">
        <v>50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237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237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50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237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237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203.05</v>
      </c>
      <c r="I32" s="36">
        <v>89.3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292.35000000000002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915.75549999999998</v>
      </c>
      <c r="I33" s="22">
        <f t="shared" si="30"/>
        <v>402.74299999999999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1318.4984999999999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203.05</v>
      </c>
      <c r="I38" s="20">
        <f t="shared" si="39"/>
        <v>89.3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292.35000000000002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915.75549999999998</v>
      </c>
      <c r="I39" s="19">
        <f t="shared" si="42"/>
        <v>402.74299999999999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1318.4984999999999</v>
      </c>
    </row>
    <row r="40" spans="1:34" x14ac:dyDescent="0.25">
      <c r="A40" s="13" t="s">
        <v>43</v>
      </c>
      <c r="B40" s="36"/>
      <c r="C40" s="36"/>
      <c r="D40" s="36">
        <v>25.51</v>
      </c>
      <c r="E40" s="36"/>
      <c r="F40" s="36">
        <v>35.25</v>
      </c>
      <c r="G40" s="36">
        <v>209.11</v>
      </c>
      <c r="H40" s="36"/>
      <c r="I40" s="36">
        <v>24.59</v>
      </c>
      <c r="J40" s="36">
        <v>19.28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313.74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115.0501</v>
      </c>
      <c r="E41" s="22">
        <f t="shared" si="45"/>
        <v>0</v>
      </c>
      <c r="F41" s="22">
        <f t="shared" si="45"/>
        <v>158.97749999999999</v>
      </c>
      <c r="G41" s="22">
        <f t="shared" si="45"/>
        <v>943.08609999999999</v>
      </c>
      <c r="H41" s="22">
        <f t="shared" si="45"/>
        <v>0</v>
      </c>
      <c r="I41" s="22">
        <f t="shared" si="45"/>
        <v>110.90089999999999</v>
      </c>
      <c r="J41" s="22">
        <f t="shared" si="45"/>
        <v>86.952799999999996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1414.9674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25.51</v>
      </c>
      <c r="E46" s="20">
        <f t="shared" si="54"/>
        <v>0</v>
      </c>
      <c r="F46" s="20">
        <f t="shared" si="54"/>
        <v>35.25</v>
      </c>
      <c r="G46" s="20">
        <f t="shared" si="54"/>
        <v>209.11</v>
      </c>
      <c r="H46" s="20">
        <f t="shared" si="54"/>
        <v>0</v>
      </c>
      <c r="I46" s="20">
        <f t="shared" si="54"/>
        <v>24.59</v>
      </c>
      <c r="J46" s="20">
        <f t="shared" si="54"/>
        <v>19.28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313.74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115.0501</v>
      </c>
      <c r="E47" s="19">
        <f t="shared" si="57"/>
        <v>0</v>
      </c>
      <c r="F47" s="19">
        <f t="shared" si="57"/>
        <v>158.97749999999999</v>
      </c>
      <c r="G47" s="19">
        <f t="shared" si="57"/>
        <v>943.08609999999999</v>
      </c>
      <c r="H47" s="19">
        <f t="shared" si="57"/>
        <v>0</v>
      </c>
      <c r="I47" s="19">
        <f t="shared" si="57"/>
        <v>110.90089999999999</v>
      </c>
      <c r="J47" s="19">
        <f t="shared" si="57"/>
        <v>86.952799999999996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1414.9674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1724.44</v>
      </c>
      <c r="C49" s="44">
        <v>1045.43</v>
      </c>
      <c r="D49" s="44">
        <v>1484.86</v>
      </c>
      <c r="E49" s="44">
        <v>1231.01</v>
      </c>
      <c r="F49" s="44">
        <v>816.86</v>
      </c>
      <c r="G49" s="44">
        <v>523.80999999999995</v>
      </c>
      <c r="H49" s="44">
        <v>873.7</v>
      </c>
      <c r="I49" s="44">
        <v>1331.37</v>
      </c>
      <c r="J49" s="44">
        <v>1452.13</v>
      </c>
      <c r="K49" s="44">
        <v>1730.04</v>
      </c>
      <c r="L49" s="44">
        <v>4754.7700000000004</v>
      </c>
      <c r="M49" s="45">
        <v>21.34</v>
      </c>
      <c r="N49" s="45">
        <v>1362.33</v>
      </c>
      <c r="O49" s="45">
        <v>246.83</v>
      </c>
      <c r="P49" s="45">
        <v>543.79999999999995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19142.720000000005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44.86</v>
      </c>
      <c r="C53" s="44">
        <v>158.13999999999999</v>
      </c>
      <c r="D53" s="44">
        <v>536.4</v>
      </c>
      <c r="E53" s="44"/>
      <c r="F53" s="44">
        <v>53.31</v>
      </c>
      <c r="G53" s="44">
        <v>149.28</v>
      </c>
      <c r="H53" s="44">
        <v>96.23</v>
      </c>
      <c r="I53" s="44">
        <v>370.79</v>
      </c>
      <c r="J53" s="44"/>
      <c r="K53" s="44"/>
      <c r="L53" s="44"/>
      <c r="M53" s="45"/>
      <c r="N53" s="45"/>
      <c r="O53" s="45"/>
      <c r="P53" s="45">
        <v>38.6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1447.61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144.88</v>
      </c>
      <c r="H54" s="44"/>
      <c r="I54" s="44"/>
      <c r="J54" s="44"/>
      <c r="K54" s="44">
        <v>88.59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233.47</v>
      </c>
    </row>
    <row r="55" spans="1:34" x14ac:dyDescent="0.25">
      <c r="A55" s="17" t="s">
        <v>52</v>
      </c>
      <c r="B55" s="44"/>
      <c r="C55" s="44">
        <v>278.63</v>
      </c>
      <c r="D55" s="44">
        <v>1108.8800000000001</v>
      </c>
      <c r="E55" s="44"/>
      <c r="F55" s="44">
        <v>153.24</v>
      </c>
      <c r="G55" s="44"/>
      <c r="H55" s="44">
        <v>15.42</v>
      </c>
      <c r="I55" s="44"/>
      <c r="J55" s="44">
        <v>1.01</v>
      </c>
      <c r="K55" s="44"/>
      <c r="L55" s="44">
        <v>105.93</v>
      </c>
      <c r="M55" s="45"/>
      <c r="N55" s="45">
        <v>133.13999999999999</v>
      </c>
      <c r="O55" s="45">
        <v>6.02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1802.2700000000004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4169.3399999999992</v>
      </c>
      <c r="C64" s="53">
        <f t="shared" ref="C64:AG64" si="61">+C15+C23+C31+C39+C47+C48+C49+C50+C51+C52+C53+C54+C55+C56+C57+C58+C59+C60+C61+C62+C63</f>
        <v>2444.89</v>
      </c>
      <c r="D64" s="53">
        <f t="shared" si="61"/>
        <v>4543.9801000000007</v>
      </c>
      <c r="E64" s="53">
        <f t="shared" si="61"/>
        <v>1954</v>
      </c>
      <c r="F64" s="53">
        <f t="shared" si="61"/>
        <v>2242.2375000000002</v>
      </c>
      <c r="G64" s="53">
        <f t="shared" si="61"/>
        <v>3085.4461000000001</v>
      </c>
      <c r="H64" s="53">
        <f t="shared" si="61"/>
        <v>4101.9854999999998</v>
      </c>
      <c r="I64" s="53">
        <f t="shared" si="61"/>
        <v>5046.2638999999999</v>
      </c>
      <c r="J64" s="53">
        <f t="shared" si="61"/>
        <v>4229.7227999999996</v>
      </c>
      <c r="K64" s="53">
        <f t="shared" si="61"/>
        <v>1926.1299999999999</v>
      </c>
      <c r="L64" s="53">
        <f t="shared" si="61"/>
        <v>4942.7000000000007</v>
      </c>
      <c r="M64" s="53">
        <f t="shared" si="61"/>
        <v>21.34</v>
      </c>
      <c r="N64" s="53">
        <f t="shared" si="61"/>
        <v>1504.9699999999998</v>
      </c>
      <c r="O64" s="53">
        <f t="shared" si="61"/>
        <v>300.85000000000002</v>
      </c>
      <c r="P64" s="53">
        <f t="shared" si="61"/>
        <v>934.55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41448.405900000005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1 N</v>
      </c>
      <c r="G66" s="55" t="str">
        <f t="shared" si="62"/>
        <v>CAJA 2 N</v>
      </c>
      <c r="H66" s="55" t="str">
        <f t="shared" si="62"/>
        <v>CAJA 3 N</v>
      </c>
      <c r="I66" s="55" t="str">
        <f t="shared" si="62"/>
        <v>CAJA 4 N</v>
      </c>
      <c r="J66" s="55" t="str">
        <f t="shared" si="62"/>
        <v>CAJA 5 N</v>
      </c>
      <c r="K66" s="55" t="str">
        <f t="shared" si="62"/>
        <v>CAJA 6 N</v>
      </c>
      <c r="L66" s="55" t="str">
        <f t="shared" si="62"/>
        <v>CAJA 7 N</v>
      </c>
      <c r="M66" s="55" t="str">
        <f t="shared" si="62"/>
        <v>CAJA 8 N</v>
      </c>
      <c r="N66" s="55" t="str">
        <f t="shared" si="62"/>
        <v>CAJA 5 N</v>
      </c>
      <c r="O66" s="55" t="str">
        <f t="shared" si="62"/>
        <v>CAJA 12 N</v>
      </c>
      <c r="P66" s="55" t="str">
        <f t="shared" si="62"/>
        <v>CAJA 14 N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4166.29</v>
      </c>
      <c r="C67" s="57">
        <f t="shared" ref="C67:L67" si="63">C12</f>
        <v>2436.5500000000002</v>
      </c>
      <c r="D67" s="57">
        <f t="shared" si="63"/>
        <v>4543.03</v>
      </c>
      <c r="E67" s="57">
        <f t="shared" si="63"/>
        <v>1954.2</v>
      </c>
      <c r="F67" s="57">
        <f t="shared" si="63"/>
        <v>2230.85</v>
      </c>
      <c r="G67" s="57">
        <f t="shared" si="63"/>
        <v>3083.47</v>
      </c>
      <c r="H67" s="57">
        <f t="shared" si="63"/>
        <v>4012.91</v>
      </c>
      <c r="I67" s="57">
        <f t="shared" si="63"/>
        <v>5045.34</v>
      </c>
      <c r="J67" s="57">
        <f t="shared" si="63"/>
        <v>4217.5</v>
      </c>
      <c r="K67" s="57">
        <f t="shared" si="63"/>
        <v>1926.11</v>
      </c>
      <c r="L67" s="57">
        <f t="shared" si="63"/>
        <v>4942.07</v>
      </c>
      <c r="M67" s="57">
        <f t="shared" ref="M67:AG67" si="64">M12</f>
        <v>21.34</v>
      </c>
      <c r="N67" s="57">
        <f t="shared" si="64"/>
        <v>1504.9</v>
      </c>
      <c r="O67" s="57">
        <f t="shared" si="64"/>
        <v>300.68</v>
      </c>
      <c r="P67" s="57">
        <f t="shared" si="64"/>
        <v>902.39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41287.629999999997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4166.29</v>
      </c>
      <c r="C69" s="59">
        <f t="shared" ref="C69:L69" si="67">+C67+C68</f>
        <v>2436.5500000000002</v>
      </c>
      <c r="D69" s="59">
        <f t="shared" si="67"/>
        <v>4543.03</v>
      </c>
      <c r="E69" s="59">
        <f t="shared" si="67"/>
        <v>1954.2</v>
      </c>
      <c r="F69" s="59">
        <f t="shared" si="67"/>
        <v>2230.85</v>
      </c>
      <c r="G69" s="59">
        <f t="shared" si="67"/>
        <v>3083.47</v>
      </c>
      <c r="H69" s="59">
        <f t="shared" si="67"/>
        <v>4012.91</v>
      </c>
      <c r="I69" s="59">
        <f t="shared" si="67"/>
        <v>5045.34</v>
      </c>
      <c r="J69" s="59">
        <f t="shared" si="67"/>
        <v>4217.5</v>
      </c>
      <c r="K69" s="59">
        <f t="shared" si="67"/>
        <v>1926.11</v>
      </c>
      <c r="L69" s="59">
        <f t="shared" si="67"/>
        <v>4942.07</v>
      </c>
      <c r="M69" s="59">
        <f t="shared" ref="M69:AG69" si="68">+M67+M68</f>
        <v>21.34</v>
      </c>
      <c r="N69" s="59">
        <f t="shared" si="68"/>
        <v>1504.9</v>
      </c>
      <c r="O69" s="59">
        <f t="shared" si="68"/>
        <v>300.68</v>
      </c>
      <c r="P69" s="59">
        <f t="shared" si="68"/>
        <v>902.39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41287.629999999997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3.0499999999992724</v>
      </c>
      <c r="C70" s="57">
        <f t="shared" si="69"/>
        <v>8.3399999999996908</v>
      </c>
      <c r="D70" s="57">
        <f t="shared" si="69"/>
        <v>0.95010000000092987</v>
      </c>
      <c r="E70" s="57">
        <f t="shared" si="69"/>
        <v>-0.20000000000004547</v>
      </c>
      <c r="F70" s="57">
        <f t="shared" si="69"/>
        <v>11.387500000000273</v>
      </c>
      <c r="G70" s="57">
        <f t="shared" si="69"/>
        <v>1.976100000000315</v>
      </c>
      <c r="H70" s="57">
        <f t="shared" si="69"/>
        <v>89.07549999999992</v>
      </c>
      <c r="I70" s="57">
        <f t="shared" si="69"/>
        <v>0.9238999999997759</v>
      </c>
      <c r="J70" s="57">
        <f t="shared" si="69"/>
        <v>12.222799999999552</v>
      </c>
      <c r="K70" s="57">
        <f t="shared" si="69"/>
        <v>1.999999999998181E-2</v>
      </c>
      <c r="L70" s="57">
        <f t="shared" si="69"/>
        <v>0.63000000000101863</v>
      </c>
      <c r="M70" s="57">
        <f t="shared" ref="M70:AG70" si="70">+M64-M69</f>
        <v>0</v>
      </c>
      <c r="N70" s="57">
        <f t="shared" si="70"/>
        <v>6.9999999999708962E-2</v>
      </c>
      <c r="O70" s="57">
        <f t="shared" si="70"/>
        <v>0.17000000000001592</v>
      </c>
      <c r="P70" s="57">
        <f t="shared" si="70"/>
        <v>32.159999999999968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160.77590000000038</v>
      </c>
    </row>
    <row r="71" spans="1:34" ht="101.25" customHeight="1" x14ac:dyDescent="0.25">
      <c r="A71" s="77" t="s">
        <v>96</v>
      </c>
      <c r="B71" s="14"/>
      <c r="C71" s="14" t="s">
        <v>129</v>
      </c>
      <c r="D71" s="14"/>
      <c r="E71" s="14"/>
      <c r="F71" s="14" t="s">
        <v>130</v>
      </c>
      <c r="G71" s="14"/>
      <c r="H71" s="14" t="s">
        <v>131</v>
      </c>
      <c r="I71" s="14"/>
      <c r="J71" s="14"/>
      <c r="K71" s="14"/>
      <c r="L71" s="14"/>
      <c r="M71" s="29"/>
      <c r="N71" s="29"/>
      <c r="O71" s="29"/>
      <c r="P71" s="29" t="s">
        <v>132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35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4.51</v>
      </c>
      <c r="C8" s="1" t="s">
        <v>38</v>
      </c>
      <c r="D8" s="2"/>
    </row>
    <row r="9" spans="1:36" x14ac:dyDescent="0.25">
      <c r="A9" s="1" t="s">
        <v>22</v>
      </c>
      <c r="B9" s="24">
        <v>4.5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58</v>
      </c>
      <c r="K11" s="5" t="s">
        <v>60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1735.56</v>
      </c>
      <c r="C12" s="26">
        <v>1767</v>
      </c>
      <c r="D12" s="26">
        <v>1518.79</v>
      </c>
      <c r="E12" s="26">
        <v>893.47</v>
      </c>
      <c r="F12" s="26">
        <v>950</v>
      </c>
      <c r="G12" s="26">
        <v>2750.16</v>
      </c>
      <c r="H12" s="26">
        <v>3872.6</v>
      </c>
      <c r="I12" s="26">
        <v>51</v>
      </c>
      <c r="J12" s="26">
        <v>1829.66</v>
      </c>
      <c r="K12" s="26">
        <v>2805.06</v>
      </c>
      <c r="L12" s="26">
        <v>815.74</v>
      </c>
      <c r="M12" s="26">
        <v>2131.41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21120.45</v>
      </c>
      <c r="AI12" s="26"/>
      <c r="AJ12" s="69">
        <f>+AI12-AH12</f>
        <v>-21120.45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>
        <v>18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/>
      <c r="C15" s="23">
        <v>50.5</v>
      </c>
      <c r="D15" s="23">
        <v>139.5</v>
      </c>
      <c r="E15" s="23">
        <v>144.5</v>
      </c>
      <c r="F15" s="23">
        <v>81.5</v>
      </c>
      <c r="G15" s="23">
        <v>25.5</v>
      </c>
      <c r="H15" s="23">
        <v>0</v>
      </c>
      <c r="I15" s="23"/>
      <c r="J15" s="23">
        <v>211</v>
      </c>
      <c r="K15" s="23">
        <v>177</v>
      </c>
      <c r="L15" s="23">
        <v>94.5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924</v>
      </c>
    </row>
    <row r="16" spans="1:36" s="32" customFormat="1" x14ac:dyDescent="0.25">
      <c r="A16" s="30" t="s">
        <v>20</v>
      </c>
      <c r="B16" s="31">
        <v>130</v>
      </c>
      <c r="C16" s="31">
        <v>114</v>
      </c>
      <c r="D16" s="31">
        <v>0</v>
      </c>
      <c r="E16" s="31">
        <v>0</v>
      </c>
      <c r="F16" s="31">
        <v>89</v>
      </c>
      <c r="G16" s="31">
        <v>361</v>
      </c>
      <c r="H16" s="31">
        <v>406</v>
      </c>
      <c r="I16" s="31"/>
      <c r="J16" s="31"/>
      <c r="K16" s="31"/>
      <c r="L16" s="31">
        <v>2</v>
      </c>
      <c r="M16" s="31">
        <v>320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1422</v>
      </c>
      <c r="AJ16" s="70"/>
    </row>
    <row r="17" spans="1:36" s="47" customFormat="1" x14ac:dyDescent="0.25">
      <c r="A17" s="46" t="s">
        <v>27</v>
      </c>
      <c r="B17" s="22">
        <f>B16*$B$8</f>
        <v>586.29999999999995</v>
      </c>
      <c r="C17" s="22">
        <f>C16*$B$8</f>
        <v>514.14</v>
      </c>
      <c r="D17" s="22">
        <f t="shared" ref="D17:AG17" si="2">D16*$B$8</f>
        <v>0</v>
      </c>
      <c r="E17" s="22">
        <f t="shared" si="2"/>
        <v>0</v>
      </c>
      <c r="F17" s="22">
        <f t="shared" si="2"/>
        <v>401.39</v>
      </c>
      <c r="G17" s="22">
        <f t="shared" si="2"/>
        <v>1628.11</v>
      </c>
      <c r="H17" s="22">
        <f t="shared" si="2"/>
        <v>1831.06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9.02</v>
      </c>
      <c r="M17" s="22">
        <f t="shared" si="2"/>
        <v>1443.1999999999998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6413.22</v>
      </c>
    </row>
    <row r="18" spans="1:36" s="32" customFormat="1" x14ac:dyDescent="0.25">
      <c r="A18" s="30" t="s">
        <v>23</v>
      </c>
      <c r="B18" s="33">
        <v>23</v>
      </c>
      <c r="C18" s="33">
        <v>40</v>
      </c>
      <c r="D18" s="33"/>
      <c r="E18" s="33"/>
      <c r="F18" s="33">
        <v>7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70</v>
      </c>
      <c r="AJ18" s="70"/>
    </row>
    <row r="19" spans="1:36" s="47" customFormat="1" x14ac:dyDescent="0.25">
      <c r="A19" s="46" t="s">
        <v>27</v>
      </c>
      <c r="B19" s="22">
        <f>B18*$B$9</f>
        <v>103.5</v>
      </c>
      <c r="C19" s="22">
        <f t="shared" ref="C19:AG19" si="3">C18*$B$9</f>
        <v>180</v>
      </c>
      <c r="D19" s="22">
        <f t="shared" si="3"/>
        <v>0</v>
      </c>
      <c r="E19" s="22">
        <f t="shared" si="3"/>
        <v>0</v>
      </c>
      <c r="F19" s="22">
        <f t="shared" si="3"/>
        <v>31.5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315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153</v>
      </c>
      <c r="C22" s="20">
        <f t="shared" ref="C22:AG23" si="5">+C16+C18+C20</f>
        <v>154</v>
      </c>
      <c r="D22" s="20">
        <f t="shared" si="5"/>
        <v>0</v>
      </c>
      <c r="E22" s="20">
        <f t="shared" si="5"/>
        <v>0</v>
      </c>
      <c r="F22" s="20">
        <f t="shared" si="5"/>
        <v>96</v>
      </c>
      <c r="G22" s="20">
        <f t="shared" si="5"/>
        <v>361</v>
      </c>
      <c r="H22" s="20">
        <f t="shared" si="5"/>
        <v>406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2</v>
      </c>
      <c r="M22" s="20">
        <f t="shared" si="5"/>
        <v>320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1492</v>
      </c>
    </row>
    <row r="23" spans="1:36" s="47" customFormat="1" x14ac:dyDescent="0.25">
      <c r="A23" s="48" t="s">
        <v>26</v>
      </c>
      <c r="B23" s="19">
        <f>+B17+B19+B21</f>
        <v>689.8</v>
      </c>
      <c r="C23" s="19">
        <f t="shared" si="5"/>
        <v>694.14</v>
      </c>
      <c r="D23" s="19">
        <f t="shared" si="5"/>
        <v>0</v>
      </c>
      <c r="E23" s="19">
        <f t="shared" si="5"/>
        <v>0</v>
      </c>
      <c r="F23" s="19">
        <f t="shared" si="5"/>
        <v>432.89</v>
      </c>
      <c r="G23" s="19">
        <f t="shared" si="5"/>
        <v>1628.11</v>
      </c>
      <c r="H23" s="19">
        <f t="shared" si="5"/>
        <v>1831.06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9.02</v>
      </c>
      <c r="M23" s="19">
        <f t="shared" si="5"/>
        <v>1443.1999999999998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6728.22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215.51</v>
      </c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215.51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971.95009999999991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971.95009999999991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215.51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215.51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971.95009999999991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971.95009999999991</v>
      </c>
    </row>
    <row r="40" spans="1:34" x14ac:dyDescent="0.25">
      <c r="A40" s="13" t="s">
        <v>43</v>
      </c>
      <c r="B40" s="36"/>
      <c r="C40" s="36">
        <v>5.86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5.86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26.428599999999999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26.428599999999999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5.86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5.86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26.428599999999999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26.428599999999999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730.92</v>
      </c>
      <c r="C49" s="44">
        <v>581.97</v>
      </c>
      <c r="D49" s="44">
        <v>1168.23</v>
      </c>
      <c r="E49" s="44">
        <v>762.23</v>
      </c>
      <c r="F49" s="44">
        <v>359.66</v>
      </c>
      <c r="G49" s="44">
        <v>871.61</v>
      </c>
      <c r="H49" s="44">
        <v>631.54</v>
      </c>
      <c r="I49" s="44">
        <v>51</v>
      </c>
      <c r="J49" s="44">
        <v>1512.02</v>
      </c>
      <c r="K49" s="44"/>
      <c r="L49" s="44">
        <v>692.34</v>
      </c>
      <c r="M49" s="45">
        <v>643.36</v>
      </c>
      <c r="N49" s="45"/>
      <c r="O49" s="45" t="s">
        <v>133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8004.88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75.12</v>
      </c>
      <c r="D52" s="44"/>
      <c r="E52" s="44"/>
      <c r="F52" s="44"/>
      <c r="G52" s="44"/>
      <c r="H52" s="44">
        <v>405.77</v>
      </c>
      <c r="I52" s="44"/>
      <c r="J52" s="44"/>
      <c r="K52" s="44">
        <v>2240.63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2721.52</v>
      </c>
    </row>
    <row r="53" spans="1:34" x14ac:dyDescent="0.25">
      <c r="A53" s="17" t="s">
        <v>18</v>
      </c>
      <c r="B53" s="44">
        <v>222.53</v>
      </c>
      <c r="C53" s="44">
        <v>340.81</v>
      </c>
      <c r="D53" s="44">
        <v>198.88</v>
      </c>
      <c r="E53" s="44"/>
      <c r="F53" s="44">
        <v>75.569999999999993</v>
      </c>
      <c r="G53" s="44">
        <v>17.579999999999998</v>
      </c>
      <c r="H53" s="44">
        <v>59.08</v>
      </c>
      <c r="I53" s="44"/>
      <c r="J53" s="44"/>
      <c r="K53" s="44">
        <v>209.95</v>
      </c>
      <c r="L53" s="44"/>
      <c r="M53" s="45">
        <v>73.8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1198.2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11.57</v>
      </c>
      <c r="G54" s="44">
        <v>92.93</v>
      </c>
      <c r="H54" s="44"/>
      <c r="I54" s="44"/>
      <c r="J54" s="44">
        <v>16.53</v>
      </c>
      <c r="K54" s="44">
        <v>96.7</v>
      </c>
      <c r="L54" s="44"/>
      <c r="M54" s="45">
        <v>4.12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221.85000000000002</v>
      </c>
    </row>
    <row r="55" spans="1:34" x14ac:dyDescent="0.25">
      <c r="A55" s="17" t="s">
        <v>52</v>
      </c>
      <c r="B55" s="44">
        <v>103.58</v>
      </c>
      <c r="C55" s="44"/>
      <c r="D55" s="44">
        <v>12.7</v>
      </c>
      <c r="E55" s="44">
        <v>0</v>
      </c>
      <c r="F55" s="44"/>
      <c r="G55" s="44">
        <v>96.8</v>
      </c>
      <c r="H55" s="44">
        <v>14.02</v>
      </c>
      <c r="I55" s="44"/>
      <c r="J55" s="44">
        <v>89.8</v>
      </c>
      <c r="K55" s="44"/>
      <c r="L55" s="44">
        <v>19.86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336.76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>
        <v>81.430000000000007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81.430000000000007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1746.8299999999997</v>
      </c>
      <c r="C64" s="53">
        <f t="shared" ref="C64:AG64" si="21">+C15+C23+C31+C39+C47+C48+C49+C50+C51+C52+C53+C54+C55+C56+C57+C58+C59+C60+C61+C62+C63</f>
        <v>1768.9685999999997</v>
      </c>
      <c r="D64" s="53">
        <f t="shared" si="21"/>
        <v>1519.3100000000002</v>
      </c>
      <c r="E64" s="53">
        <f t="shared" si="21"/>
        <v>906.73</v>
      </c>
      <c r="F64" s="53">
        <f t="shared" si="21"/>
        <v>961.18999999999994</v>
      </c>
      <c r="G64" s="53">
        <f t="shared" si="21"/>
        <v>2732.5299999999997</v>
      </c>
      <c r="H64" s="53">
        <f t="shared" si="21"/>
        <v>3913.4200999999998</v>
      </c>
      <c r="I64" s="53">
        <f t="shared" si="21"/>
        <v>51</v>
      </c>
      <c r="J64" s="53">
        <f t="shared" si="21"/>
        <v>1829.35</v>
      </c>
      <c r="K64" s="53">
        <f t="shared" si="21"/>
        <v>2805.7099999999996</v>
      </c>
      <c r="L64" s="53">
        <f t="shared" si="21"/>
        <v>815.72</v>
      </c>
      <c r="M64" s="53">
        <f t="shared" si="21"/>
        <v>2164.48</v>
      </c>
      <c r="N64" s="53">
        <f t="shared" si="21"/>
        <v>0</v>
      </c>
      <c r="O64" s="53" t="e">
        <f t="shared" si="21"/>
        <v>#VALUE!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 t="e">
        <f t="shared" si="20"/>
        <v>#VALUE!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1735.56</v>
      </c>
      <c r="C67" s="57">
        <f t="shared" ref="C67:L67" si="23">C12</f>
        <v>1767</v>
      </c>
      <c r="D67" s="57">
        <f t="shared" si="23"/>
        <v>1518.79</v>
      </c>
      <c r="E67" s="57">
        <f t="shared" si="23"/>
        <v>893.47</v>
      </c>
      <c r="F67" s="57">
        <f t="shared" si="23"/>
        <v>950</v>
      </c>
      <c r="G67" s="57">
        <f t="shared" si="23"/>
        <v>2750.16</v>
      </c>
      <c r="H67" s="57">
        <f t="shared" si="23"/>
        <v>3872.6</v>
      </c>
      <c r="I67" s="57">
        <f t="shared" si="23"/>
        <v>51</v>
      </c>
      <c r="J67" s="57">
        <f t="shared" si="23"/>
        <v>1829.66</v>
      </c>
      <c r="K67" s="57">
        <f t="shared" si="23"/>
        <v>2805.06</v>
      </c>
      <c r="L67" s="57">
        <f t="shared" si="23"/>
        <v>815.74</v>
      </c>
      <c r="M67" s="57">
        <f t="shared" si="22"/>
        <v>2131.41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21120.45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18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1735.56</v>
      </c>
      <c r="C69" s="59">
        <f t="shared" ref="C69:AG69" si="25">+C67+C68</f>
        <v>1767</v>
      </c>
      <c r="D69" s="59">
        <f t="shared" si="25"/>
        <v>1518.79</v>
      </c>
      <c r="E69" s="59">
        <f t="shared" si="25"/>
        <v>893.47</v>
      </c>
      <c r="F69" s="59">
        <f t="shared" si="25"/>
        <v>950</v>
      </c>
      <c r="G69" s="59">
        <f t="shared" si="25"/>
        <v>2750.16</v>
      </c>
      <c r="H69" s="59">
        <f t="shared" si="25"/>
        <v>3890.6</v>
      </c>
      <c r="I69" s="59">
        <f t="shared" si="25"/>
        <v>51</v>
      </c>
      <c r="J69" s="59">
        <f t="shared" si="25"/>
        <v>1829.66</v>
      </c>
      <c r="K69" s="59">
        <f t="shared" si="25"/>
        <v>2805.06</v>
      </c>
      <c r="L69" s="59">
        <f t="shared" si="25"/>
        <v>815.74</v>
      </c>
      <c r="M69" s="59">
        <f t="shared" si="25"/>
        <v>2131.41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21138.45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11.269999999999754</v>
      </c>
      <c r="C70" s="57">
        <f t="shared" si="26"/>
        <v>1.9685999999996966</v>
      </c>
      <c r="D70" s="57">
        <f t="shared" si="26"/>
        <v>0.52000000000020918</v>
      </c>
      <c r="E70" s="57">
        <f t="shared" si="26"/>
        <v>13.259999999999991</v>
      </c>
      <c r="F70" s="57">
        <f t="shared" si="26"/>
        <v>11.189999999999941</v>
      </c>
      <c r="G70" s="57">
        <f t="shared" si="26"/>
        <v>-17.630000000000109</v>
      </c>
      <c r="H70" s="57">
        <f t="shared" si="26"/>
        <v>22.820099999999911</v>
      </c>
      <c r="I70" s="57">
        <f t="shared" si="26"/>
        <v>0</v>
      </c>
      <c r="J70" s="57">
        <f t="shared" si="26"/>
        <v>-0.3100000000001728</v>
      </c>
      <c r="K70" s="57">
        <f t="shared" si="26"/>
        <v>0.6499999999996362</v>
      </c>
      <c r="L70" s="57">
        <f t="shared" si="26"/>
        <v>-1.999999999998181E-2</v>
      </c>
      <c r="M70" s="57">
        <f t="shared" si="26"/>
        <v>33.070000000000164</v>
      </c>
      <c r="N70" s="57">
        <f t="shared" si="26"/>
        <v>0</v>
      </c>
      <c r="O70" s="57" t="e">
        <f t="shared" si="26"/>
        <v>#VALUE!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 t="e">
        <f>SUM(B70:AG70)</f>
        <v>#VALUE!</v>
      </c>
    </row>
    <row r="71" spans="1:34" ht="112.5" customHeight="1" x14ac:dyDescent="0.25">
      <c r="A71" s="77" t="s">
        <v>96</v>
      </c>
      <c r="B71" s="14" t="s">
        <v>123</v>
      </c>
      <c r="C71" s="14"/>
      <c r="D71" s="14"/>
      <c r="E71" s="14" t="s">
        <v>124</v>
      </c>
      <c r="F71" s="14" t="s">
        <v>125</v>
      </c>
      <c r="G71" s="14" t="s">
        <v>126</v>
      </c>
      <c r="H71" s="14" t="s">
        <v>127</v>
      </c>
      <c r="I71" s="14"/>
      <c r="J71" s="14"/>
      <c r="K71" s="14"/>
      <c r="L71" s="14"/>
      <c r="M71" s="29" t="s">
        <v>128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7" sqref="AH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4.51</v>
      </c>
      <c r="C8" s="1" t="s">
        <v>38</v>
      </c>
      <c r="D8" s="2"/>
    </row>
    <row r="9" spans="1:36" x14ac:dyDescent="0.25">
      <c r="A9" s="1" t="s">
        <v>22</v>
      </c>
      <c r="B9" s="24">
        <v>4.5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886.5</v>
      </c>
      <c r="C12" s="26">
        <v>181.92</v>
      </c>
      <c r="D12" s="26">
        <v>99.05</v>
      </c>
      <c r="E12" s="26">
        <v>3234.34</v>
      </c>
      <c r="F12" s="26">
        <v>993.63</v>
      </c>
      <c r="G12" s="26">
        <v>439.68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5835.1200000000008</v>
      </c>
      <c r="AI12" s="26">
        <v>5776.07</v>
      </c>
      <c r="AJ12" s="69">
        <f>+AI12-AH12</f>
        <v>-59.050000000001091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22.5</v>
      </c>
      <c r="C15" s="23">
        <v>16</v>
      </c>
      <c r="D15" s="23">
        <v>66</v>
      </c>
      <c r="E15" s="23">
        <v>182</v>
      </c>
      <c r="F15" s="23">
        <v>61</v>
      </c>
      <c r="G15" s="23">
        <v>121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468.5</v>
      </c>
    </row>
    <row r="16" spans="1:36" s="32" customFormat="1" x14ac:dyDescent="0.25">
      <c r="A16" s="30" t="s">
        <v>20</v>
      </c>
      <c r="B16" s="31">
        <v>46</v>
      </c>
      <c r="C16" s="31"/>
      <c r="D16" s="31"/>
      <c r="E16" s="31">
        <v>411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457</v>
      </c>
      <c r="AJ16" s="70"/>
    </row>
    <row r="17" spans="1:36" s="47" customFormat="1" x14ac:dyDescent="0.25">
      <c r="A17" s="46" t="s">
        <v>27</v>
      </c>
      <c r="B17" s="22">
        <f>B16*$B$8</f>
        <v>207.45999999999998</v>
      </c>
      <c r="C17" s="22">
        <f>C16*$B$8</f>
        <v>0</v>
      </c>
      <c r="D17" s="22">
        <f t="shared" ref="D17:AG17" si="2">D16*$B$8</f>
        <v>0</v>
      </c>
      <c r="E17" s="22">
        <f t="shared" si="2"/>
        <v>1853.61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2061.0699999999997</v>
      </c>
    </row>
    <row r="18" spans="1:36" s="32" customFormat="1" x14ac:dyDescent="0.25">
      <c r="A18" s="30" t="s">
        <v>23</v>
      </c>
      <c r="B18" s="33">
        <v>30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30</v>
      </c>
      <c r="AJ18" s="70"/>
    </row>
    <row r="19" spans="1:36" s="47" customFormat="1" x14ac:dyDescent="0.25">
      <c r="A19" s="46" t="s">
        <v>27</v>
      </c>
      <c r="B19" s="22">
        <f>B18*$B$9</f>
        <v>135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135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76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411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487</v>
      </c>
    </row>
    <row r="23" spans="1:36" s="47" customFormat="1" x14ac:dyDescent="0.25">
      <c r="A23" s="48" t="s">
        <v>26</v>
      </c>
      <c r="B23" s="19">
        <f>+B17+B19+B21</f>
        <v>342.46</v>
      </c>
      <c r="C23" s="19">
        <f t="shared" si="5"/>
        <v>0</v>
      </c>
      <c r="D23" s="19">
        <f t="shared" si="5"/>
        <v>0</v>
      </c>
      <c r="E23" s="19">
        <f t="shared" si="5"/>
        <v>1853.61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2196.0699999999997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290.5</v>
      </c>
      <c r="C49" s="44">
        <v>148.4</v>
      </c>
      <c r="D49" s="44">
        <v>9.33</v>
      </c>
      <c r="E49" s="44">
        <v>1036.1199999999999</v>
      </c>
      <c r="F49" s="44">
        <v>900.13</v>
      </c>
      <c r="G49" s="44">
        <v>319.7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2704.18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237.3</v>
      </c>
      <c r="C53" s="44">
        <v>18</v>
      </c>
      <c r="D53" s="44">
        <v>23.92</v>
      </c>
      <c r="E53" s="44">
        <v>134.97</v>
      </c>
      <c r="F53" s="44">
        <v>33.15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447.34000000000003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7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892.76</v>
      </c>
      <c r="C64" s="53">
        <f t="shared" ref="C64:AG64" si="21">+C15+C23+C31+C39+C47+C48+C49+C50+C51+C52+C53+C54+C55+C56+C57+C58+C59+C60+C61+C62+C63</f>
        <v>182.4</v>
      </c>
      <c r="D64" s="53">
        <f t="shared" si="21"/>
        <v>99.25</v>
      </c>
      <c r="E64" s="53">
        <f t="shared" si="21"/>
        <v>3213.6999999999994</v>
      </c>
      <c r="F64" s="53">
        <f t="shared" si="21"/>
        <v>994.28</v>
      </c>
      <c r="G64" s="53">
        <f t="shared" si="21"/>
        <v>440.7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5823.0899999999992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886.5</v>
      </c>
      <c r="C67" s="57">
        <f t="shared" ref="C67:L67" si="23">C12</f>
        <v>181.92</v>
      </c>
      <c r="D67" s="57">
        <f t="shared" si="23"/>
        <v>99.05</v>
      </c>
      <c r="E67" s="57">
        <f t="shared" si="23"/>
        <v>3234.34</v>
      </c>
      <c r="F67" s="57">
        <f t="shared" si="23"/>
        <v>993.63</v>
      </c>
      <c r="G67" s="57">
        <f t="shared" si="23"/>
        <v>439.68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5835.1200000000008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886.5</v>
      </c>
      <c r="C69" s="59">
        <f t="shared" ref="C69:AG69" si="25">+C67+C68</f>
        <v>181.92</v>
      </c>
      <c r="D69" s="59">
        <f t="shared" si="25"/>
        <v>99.05</v>
      </c>
      <c r="E69" s="59">
        <f t="shared" si="25"/>
        <v>3234.34</v>
      </c>
      <c r="F69" s="59">
        <f t="shared" si="25"/>
        <v>993.63</v>
      </c>
      <c r="G69" s="59">
        <f t="shared" si="25"/>
        <v>439.68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5835.1200000000008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6.2599999999999909</v>
      </c>
      <c r="C70" s="57">
        <f t="shared" si="26"/>
        <v>0.48000000000001819</v>
      </c>
      <c r="D70" s="57">
        <f t="shared" si="26"/>
        <v>0.20000000000000284</v>
      </c>
      <c r="E70" s="57">
        <f t="shared" si="26"/>
        <v>-20.640000000000782</v>
      </c>
      <c r="F70" s="57">
        <f t="shared" si="26"/>
        <v>0.64999999999997726</v>
      </c>
      <c r="G70" s="57">
        <f t="shared" si="26"/>
        <v>1.0199999999999818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-12.030000000000811</v>
      </c>
    </row>
    <row r="71" spans="1:34" ht="95.25" customHeight="1" x14ac:dyDescent="0.25">
      <c r="A71" s="77" t="s">
        <v>96</v>
      </c>
      <c r="B71" s="14"/>
      <c r="C71" s="14"/>
      <c r="D71" s="14"/>
      <c r="E71" s="14" t="s">
        <v>0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J44" sqref="AJ4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4.51</v>
      </c>
      <c r="C8" s="1" t="s">
        <v>38</v>
      </c>
      <c r="D8" s="2"/>
    </row>
    <row r="9" spans="1:36" x14ac:dyDescent="0.25">
      <c r="A9" s="1" t="s">
        <v>22</v>
      </c>
      <c r="B9" s="24">
        <v>4.5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3668.1</v>
      </c>
      <c r="C12" s="26">
        <v>1476.64</v>
      </c>
      <c r="D12" s="26">
        <v>1124.06</v>
      </c>
      <c r="E12" s="26">
        <v>1182.03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7450.829999999999</v>
      </c>
      <c r="AI12" s="26">
        <v>7407.04</v>
      </c>
      <c r="AJ12" s="69">
        <f>+AI12-AH12</f>
        <v>-43.789999999999054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677.5</v>
      </c>
      <c r="C15" s="23">
        <v>12</v>
      </c>
      <c r="D15" s="23">
        <v>254.2</v>
      </c>
      <c r="E15" s="23">
        <v>258.5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1202.2</v>
      </c>
    </row>
    <row r="16" spans="1:36" s="32" customFormat="1" x14ac:dyDescent="0.25">
      <c r="A16" s="30" t="s">
        <v>20</v>
      </c>
      <c r="B16" s="31">
        <v>178</v>
      </c>
      <c r="C16" s="31">
        <v>107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285</v>
      </c>
      <c r="AJ16" s="70"/>
    </row>
    <row r="17" spans="1:36" s="47" customFormat="1" x14ac:dyDescent="0.25">
      <c r="A17" s="46" t="s">
        <v>27</v>
      </c>
      <c r="B17" s="22">
        <f>B16*$B$8</f>
        <v>802.78</v>
      </c>
      <c r="C17" s="22">
        <f>C16*$B$8</f>
        <v>482.57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1285.3499999999999</v>
      </c>
    </row>
    <row r="18" spans="1:36" s="32" customFormat="1" x14ac:dyDescent="0.25">
      <c r="A18" s="30" t="s">
        <v>23</v>
      </c>
      <c r="B18" s="33">
        <v>55</v>
      </c>
      <c r="C18" s="33">
        <v>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60</v>
      </c>
      <c r="AJ18" s="70"/>
    </row>
    <row r="19" spans="1:36" s="47" customFormat="1" x14ac:dyDescent="0.25">
      <c r="A19" s="46" t="s">
        <v>27</v>
      </c>
      <c r="B19" s="22">
        <f>B18*$B$9</f>
        <v>247.5</v>
      </c>
      <c r="C19" s="22">
        <f t="shared" ref="C19:AG19" si="3">C18*$B$9</f>
        <v>22.5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270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233</v>
      </c>
      <c r="C22" s="20">
        <f t="shared" ref="C22:AG23" si="5">+C16+C18+C20</f>
        <v>112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345</v>
      </c>
    </row>
    <row r="23" spans="1:36" s="47" customFormat="1" x14ac:dyDescent="0.25">
      <c r="A23" s="48" t="s">
        <v>26</v>
      </c>
      <c r="B23" s="19">
        <f>+B17+B19+B21</f>
        <v>1050.28</v>
      </c>
      <c r="C23" s="19">
        <f t="shared" si="5"/>
        <v>505.07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1555.35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34.130000000000003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34.130000000000003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153.9263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153.9263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34.130000000000003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34.130000000000003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153.9263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153.9263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1223.69</v>
      </c>
      <c r="C49" s="44">
        <v>519.59</v>
      </c>
      <c r="D49" s="44">
        <v>605.21</v>
      </c>
      <c r="E49" s="44">
        <v>509.66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2858.15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716</v>
      </c>
      <c r="C53" s="44">
        <v>285.86</v>
      </c>
      <c r="D53" s="44">
        <v>265.95999999999998</v>
      </c>
      <c r="E53" s="44">
        <v>395.43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1663.25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17.899999999999999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17.899999999999999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3667.4700000000003</v>
      </c>
      <c r="C64" s="53">
        <f t="shared" ref="C64:AG64" si="21">+C15+C23+C31+C39+C47+C48+C49+C50+C51+C52+C53+C54+C55+C56+C57+C58+C59+C60+C61+C62+C63</f>
        <v>1476.4463000000001</v>
      </c>
      <c r="D64" s="53">
        <f t="shared" si="21"/>
        <v>1125.3700000000001</v>
      </c>
      <c r="E64" s="53">
        <f t="shared" si="21"/>
        <v>1181.4900000000002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7450.7763000000014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3668.1</v>
      </c>
      <c r="C67" s="57">
        <f t="shared" ref="C67:L67" si="23">C12</f>
        <v>1476.64</v>
      </c>
      <c r="D67" s="57">
        <f t="shared" si="23"/>
        <v>1124.06</v>
      </c>
      <c r="E67" s="57">
        <f t="shared" si="23"/>
        <v>1182.03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7450.829999999999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3668.1</v>
      </c>
      <c r="C69" s="59">
        <f t="shared" ref="C69:AG69" si="25">+C67+C68</f>
        <v>1476.64</v>
      </c>
      <c r="D69" s="59">
        <f t="shared" si="25"/>
        <v>1124.06</v>
      </c>
      <c r="E69" s="59">
        <f t="shared" si="25"/>
        <v>1182.03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7450.829999999999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-0.62999999999965439</v>
      </c>
      <c r="C70" s="57">
        <f t="shared" si="26"/>
        <v>-0.19370000000003529</v>
      </c>
      <c r="D70" s="57">
        <f t="shared" si="26"/>
        <v>1.3100000000001728</v>
      </c>
      <c r="E70" s="57">
        <f t="shared" si="26"/>
        <v>-0.53999999999973625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-5.3699999999253123E-2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D57" sqref="D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4.51</v>
      </c>
      <c r="C8" s="1" t="s">
        <v>38</v>
      </c>
      <c r="D8" s="2"/>
    </row>
    <row r="9" spans="1:36" x14ac:dyDescent="0.25">
      <c r="A9" s="1" t="s">
        <v>22</v>
      </c>
      <c r="B9" s="24">
        <v>4.5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1280.7</v>
      </c>
      <c r="C12" s="26">
        <v>1511.23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2791.9300000000003</v>
      </c>
      <c r="AI12" s="26">
        <v>2766.8</v>
      </c>
      <c r="AJ12" s="69">
        <f>+AI12-AH12</f>
        <v>-25.130000000000109</v>
      </c>
    </row>
    <row r="13" spans="1:36" ht="19.5" customHeight="1" x14ac:dyDescent="0.25">
      <c r="A13" s="25" t="s">
        <v>117</v>
      </c>
      <c r="B13" s="26">
        <v>9</v>
      </c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21</v>
      </c>
      <c r="AI13" s="26"/>
      <c r="AJ13" s="69">
        <f>+AI13-AH13</f>
        <v>-21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23.5</v>
      </c>
      <c r="C15" s="23">
        <v>45.5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69</v>
      </c>
    </row>
    <row r="16" spans="1:36" s="32" customFormat="1" x14ac:dyDescent="0.25">
      <c r="A16" s="30" t="s">
        <v>20</v>
      </c>
      <c r="B16" s="31">
        <v>85</v>
      </c>
      <c r="C16" s="31">
        <v>82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167</v>
      </c>
      <c r="AJ16" s="70"/>
    </row>
    <row r="17" spans="1:36" s="47" customFormat="1" x14ac:dyDescent="0.25">
      <c r="A17" s="46" t="s">
        <v>27</v>
      </c>
      <c r="B17" s="22">
        <f>B16*$B$8</f>
        <v>383.34999999999997</v>
      </c>
      <c r="C17" s="22">
        <f>C16*$B$8</f>
        <v>369.82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753.17</v>
      </c>
    </row>
    <row r="18" spans="1:36" s="32" customFormat="1" x14ac:dyDescent="0.25">
      <c r="A18" s="30" t="s">
        <v>23</v>
      </c>
      <c r="B18" s="33">
        <v>12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12</v>
      </c>
      <c r="AJ18" s="70"/>
    </row>
    <row r="19" spans="1:36" s="47" customFormat="1" x14ac:dyDescent="0.25">
      <c r="A19" s="46" t="s">
        <v>27</v>
      </c>
      <c r="B19" s="22">
        <f>B18*$B$9</f>
        <v>54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97</v>
      </c>
      <c r="C22" s="20">
        <f t="shared" ref="C22:AG23" si="5">+C16+C18+C20</f>
        <v>82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179</v>
      </c>
    </row>
    <row r="23" spans="1:36" s="47" customFormat="1" x14ac:dyDescent="0.25">
      <c r="A23" s="48" t="s">
        <v>26</v>
      </c>
      <c r="B23" s="19">
        <f>+B17+B19+B21</f>
        <v>437.34999999999997</v>
      </c>
      <c r="C23" s="19">
        <f t="shared" si="5"/>
        <v>369.82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807.17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10.28</v>
      </c>
      <c r="C40" s="36">
        <v>12.07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22.35</v>
      </c>
    </row>
    <row r="41" spans="1:34" s="47" customFormat="1" x14ac:dyDescent="0.25">
      <c r="A41" s="46" t="s">
        <v>44</v>
      </c>
      <c r="B41" s="22">
        <f>B40*$B$8</f>
        <v>46.362799999999993</v>
      </c>
      <c r="C41" s="22">
        <f t="shared" ref="C41:AG41" si="16">C40*$B$8</f>
        <v>54.435699999999997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100.79849999999999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10.28</v>
      </c>
      <c r="C46" s="20">
        <f t="shared" ref="C46:AG47" si="19">+C40+C42+C44</f>
        <v>12.07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22.35</v>
      </c>
    </row>
    <row r="47" spans="1:34" s="47" customFormat="1" x14ac:dyDescent="0.25">
      <c r="A47" s="48" t="s">
        <v>48</v>
      </c>
      <c r="B47" s="19">
        <f>+B41+B43+B45</f>
        <v>46.362799999999993</v>
      </c>
      <c r="C47" s="19">
        <f t="shared" si="19"/>
        <v>54.435699999999997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100.79849999999999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565.45000000000005</v>
      </c>
      <c r="C49" s="44">
        <v>684.68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1250.1300000000001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112.98</v>
      </c>
      <c r="C53" s="44">
        <v>51.56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164.54000000000002</v>
      </c>
    </row>
    <row r="54" spans="1:34" x14ac:dyDescent="0.25">
      <c r="A54" s="17" t="s">
        <v>114</v>
      </c>
      <c r="B54" s="44"/>
      <c r="C54" s="44">
        <v>12.01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12.01</v>
      </c>
    </row>
    <row r="55" spans="1:34" x14ac:dyDescent="0.25">
      <c r="A55" s="17" t="s">
        <v>52</v>
      </c>
      <c r="B55" s="44">
        <v>105.26</v>
      </c>
      <c r="C55" s="44">
        <v>276.49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381.75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1290.9028000000001</v>
      </c>
      <c r="C64" s="53">
        <f t="shared" ref="C64:AG64" si="21">+C15+C23+C31+C39+C47+C48+C49+C50+C51+C52+C53+C54+C55+C56+C57+C58+C59+C60+C61+C62+C63</f>
        <v>1494.4956999999999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2785.3985000000002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1280.7</v>
      </c>
      <c r="C67" s="57">
        <f t="shared" ref="C67:L67" si="23">C12</f>
        <v>1511.23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2791.9300000000003</v>
      </c>
    </row>
    <row r="68" spans="1:34" s="47" customFormat="1" x14ac:dyDescent="0.25">
      <c r="A68" s="58" t="s">
        <v>93</v>
      </c>
      <c r="B68" s="59">
        <f t="shared" ref="B68:AG68" si="24">+B13+B14</f>
        <v>9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21</v>
      </c>
    </row>
    <row r="69" spans="1:34" s="47" customFormat="1" x14ac:dyDescent="0.25">
      <c r="A69" s="58" t="s">
        <v>94</v>
      </c>
      <c r="B69" s="59">
        <f>+B67+B68</f>
        <v>1289.7</v>
      </c>
      <c r="C69" s="59">
        <f t="shared" ref="C69:AG69" si="25">+C67+C68</f>
        <v>1523.23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2812.9300000000003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1.2028000000000247</v>
      </c>
      <c r="C70" s="57">
        <f t="shared" si="26"/>
        <v>-28.734300000000076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-27.531500000000051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65" sqref="A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365.99</v>
      </c>
      <c r="C12" s="26">
        <v>789.66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1155.6500000000001</v>
      </c>
      <c r="AI12" s="26">
        <v>1155.6500000000001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57.5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57.5</v>
      </c>
    </row>
    <row r="16" spans="1:36" s="32" customFormat="1" x14ac:dyDescent="0.25">
      <c r="A16" s="30" t="s">
        <v>20</v>
      </c>
      <c r="B16" s="31">
        <v>18</v>
      </c>
      <c r="C16" s="31">
        <v>60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78</v>
      </c>
      <c r="AJ16" s="70"/>
    </row>
    <row r="17" spans="1:36" s="47" customFormat="1" x14ac:dyDescent="0.25">
      <c r="A17" s="46" t="s">
        <v>27</v>
      </c>
      <c r="B17" s="22">
        <f>B16*$B$8</f>
        <v>80.820000000000007</v>
      </c>
      <c r="C17" s="22">
        <f>C16*$B$8</f>
        <v>269.40000000000003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350.22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</v>
      </c>
      <c r="C22" s="20">
        <f t="shared" ref="C22:AG23" si="5">+C16+C18+C20</f>
        <v>60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78</v>
      </c>
    </row>
    <row r="23" spans="1:36" s="47" customFormat="1" x14ac:dyDescent="0.25">
      <c r="A23" s="48" t="s">
        <v>26</v>
      </c>
      <c r="B23" s="19">
        <f>+B17+B19+B21</f>
        <v>80.820000000000007</v>
      </c>
      <c r="C23" s="19">
        <f t="shared" si="5"/>
        <v>269.40000000000003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350.22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177.65</v>
      </c>
      <c r="C49" s="44">
        <v>516.84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694.49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49.78</v>
      </c>
      <c r="C53" s="44">
        <v>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54.78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11.25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11.25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377</v>
      </c>
      <c r="C64" s="53">
        <f t="shared" ref="C64:AG64" si="21">+C15+C23+C31+C39+C47+C48+C49+C50+C51+C52+C53+C54+C55+C56+C57+C58+C59+C60+C61+C62+C63</f>
        <v>791.24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1168.24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365.99</v>
      </c>
      <c r="C67" s="57">
        <f t="shared" ref="C67:L67" si="23">C12</f>
        <v>789.66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1155.6500000000001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365.99</v>
      </c>
      <c r="C69" s="59">
        <f t="shared" ref="C69:AG69" si="25">+C67+C68</f>
        <v>789.66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1155.6500000000001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11.009999999999991</v>
      </c>
      <c r="C70" s="57">
        <f t="shared" si="26"/>
        <v>1.5800000000000409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12.590000000000032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1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4.51</v>
      </c>
      <c r="C8" s="1" t="s">
        <v>38</v>
      </c>
      <c r="D8" s="2"/>
    </row>
    <row r="9" spans="1:36" x14ac:dyDescent="0.25">
      <c r="A9" s="1" t="s">
        <v>22</v>
      </c>
      <c r="B9" s="24">
        <v>4.5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2088.79</v>
      </c>
      <c r="C12" s="26">
        <v>2395.54</v>
      </c>
      <c r="D12" s="26">
        <v>1577.6</v>
      </c>
      <c r="E12" s="26">
        <v>3290</v>
      </c>
      <c r="F12" s="26">
        <v>1788.6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11140.53</v>
      </c>
      <c r="AI12" s="26">
        <v>11037.33</v>
      </c>
      <c r="AJ12" s="69">
        <f>+AI12-AH12</f>
        <v>-103.20000000000073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96</v>
      </c>
      <c r="C15" s="23">
        <v>187.5</v>
      </c>
      <c r="D15" s="23">
        <v>176</v>
      </c>
      <c r="E15" s="23">
        <v>297.5</v>
      </c>
      <c r="F15" s="23">
        <v>298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1055</v>
      </c>
    </row>
    <row r="16" spans="1:36" s="32" customFormat="1" x14ac:dyDescent="0.25">
      <c r="A16" s="30" t="s">
        <v>20</v>
      </c>
      <c r="B16" s="31">
        <v>113</v>
      </c>
      <c r="C16" s="31">
        <v>168</v>
      </c>
      <c r="D16" s="31">
        <v>100</v>
      </c>
      <c r="E16" s="31">
        <v>407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788</v>
      </c>
      <c r="AJ16" s="70"/>
    </row>
    <row r="17" spans="1:36" s="47" customFormat="1" x14ac:dyDescent="0.25">
      <c r="A17" s="46" t="s">
        <v>27</v>
      </c>
      <c r="B17" s="22">
        <f>B16*$B$8</f>
        <v>509.63</v>
      </c>
      <c r="C17" s="22">
        <f>C16*$B$8</f>
        <v>757.68</v>
      </c>
      <c r="D17" s="22">
        <f t="shared" ref="D17:AG17" si="2">D16*$B$8</f>
        <v>451</v>
      </c>
      <c r="E17" s="22">
        <f t="shared" si="2"/>
        <v>1835.57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3553.88</v>
      </c>
    </row>
    <row r="18" spans="1:36" s="32" customFormat="1" x14ac:dyDescent="0.25">
      <c r="A18" s="30" t="s">
        <v>23</v>
      </c>
      <c r="B18" s="33">
        <v>44</v>
      </c>
      <c r="C18" s="33"/>
      <c r="D18" s="33">
        <v>5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49</v>
      </c>
      <c r="AJ18" s="70"/>
    </row>
    <row r="19" spans="1:36" s="47" customFormat="1" x14ac:dyDescent="0.25">
      <c r="A19" s="46" t="s">
        <v>27</v>
      </c>
      <c r="B19" s="22">
        <f>B18*$B$9</f>
        <v>198</v>
      </c>
      <c r="C19" s="22">
        <f t="shared" ref="C19:AG19" si="3">C18*$B$9</f>
        <v>0</v>
      </c>
      <c r="D19" s="22">
        <f t="shared" si="3"/>
        <v>22.5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220.5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157</v>
      </c>
      <c r="C22" s="20">
        <f t="shared" ref="C22:AG23" si="5">+C16+C18+C20</f>
        <v>168</v>
      </c>
      <c r="D22" s="20">
        <f t="shared" si="5"/>
        <v>105</v>
      </c>
      <c r="E22" s="20">
        <f t="shared" si="5"/>
        <v>407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837</v>
      </c>
    </row>
    <row r="23" spans="1:36" s="47" customFormat="1" x14ac:dyDescent="0.25">
      <c r="A23" s="48" t="s">
        <v>26</v>
      </c>
      <c r="B23" s="19">
        <f>+B17+B19+B21</f>
        <v>707.63</v>
      </c>
      <c r="C23" s="19">
        <f t="shared" si="5"/>
        <v>757.68</v>
      </c>
      <c r="D23" s="19">
        <f t="shared" si="5"/>
        <v>473.5</v>
      </c>
      <c r="E23" s="19">
        <f t="shared" si="5"/>
        <v>1835.57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3774.38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974.37</v>
      </c>
      <c r="C49" s="44">
        <v>1393.67</v>
      </c>
      <c r="D49" s="44"/>
      <c r="E49" s="44"/>
      <c r="F49" s="44">
        <v>1491.96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3860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818.24</v>
      </c>
      <c r="E52" s="44">
        <v>826.9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1645.1399999999999</v>
      </c>
    </row>
    <row r="53" spans="1:34" x14ac:dyDescent="0.25">
      <c r="A53" s="17" t="s">
        <v>18</v>
      </c>
      <c r="B53" s="44">
        <v>313.48</v>
      </c>
      <c r="C53" s="44">
        <v>56.22</v>
      </c>
      <c r="D53" s="44">
        <v>113.81</v>
      </c>
      <c r="E53" s="44">
        <v>342.17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825.68000000000006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2091.48</v>
      </c>
      <c r="C64" s="53">
        <f t="shared" ref="C64:AG64" si="21">+C15+C23+C31+C39+C47+C48+C49+C50+C51+C52+C53+C54+C55+C56+C57+C58+C59+C60+C61+C62+C63</f>
        <v>2395.0699999999997</v>
      </c>
      <c r="D64" s="53">
        <f t="shared" si="21"/>
        <v>1581.55</v>
      </c>
      <c r="E64" s="53">
        <f t="shared" si="21"/>
        <v>3302.14</v>
      </c>
      <c r="F64" s="53">
        <f t="shared" si="21"/>
        <v>1789.96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11160.2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N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2088.79</v>
      </c>
      <c r="C67" s="57">
        <f t="shared" ref="C67:L67" si="23">C12</f>
        <v>2395.54</v>
      </c>
      <c r="D67" s="57">
        <f t="shared" si="23"/>
        <v>1577.6</v>
      </c>
      <c r="E67" s="57">
        <f t="shared" si="23"/>
        <v>3290</v>
      </c>
      <c r="F67" s="57">
        <f t="shared" si="23"/>
        <v>1788.6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11140.53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2088.79</v>
      </c>
      <c r="C69" s="59">
        <f t="shared" ref="C69:AG69" si="25">+C67+C68</f>
        <v>2395.54</v>
      </c>
      <c r="D69" s="59">
        <f t="shared" si="25"/>
        <v>1577.6</v>
      </c>
      <c r="E69" s="59">
        <f t="shared" si="25"/>
        <v>3290</v>
      </c>
      <c r="F69" s="59">
        <f t="shared" si="25"/>
        <v>1788.6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11140.53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2.6900000000000546</v>
      </c>
      <c r="C70" s="57">
        <f t="shared" si="26"/>
        <v>-0.47000000000025466</v>
      </c>
      <c r="D70" s="57">
        <f t="shared" si="26"/>
        <v>3.9500000000000455</v>
      </c>
      <c r="E70" s="57">
        <f t="shared" si="26"/>
        <v>12.139999999999873</v>
      </c>
      <c r="F70" s="57">
        <f t="shared" si="26"/>
        <v>1.3600000000001273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19.669999999999845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2022-05-06T19:31:02Z</dcterms:modified>
</cp:coreProperties>
</file>